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9935" windowHeight="685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Invoice!$A$3:$V$57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F54" i="1"/>
  <c r="J52"/>
  <c r="I52"/>
  <c r="G52"/>
  <c r="H52" s="1"/>
  <c r="J51"/>
  <c r="I51"/>
  <c r="G51"/>
  <c r="H51" s="1"/>
  <c r="J50"/>
  <c r="I50"/>
  <c r="G50"/>
  <c r="H50" s="1"/>
  <c r="J49"/>
  <c r="I49"/>
  <c r="G49"/>
  <c r="J48"/>
  <c r="I48"/>
  <c r="G48"/>
  <c r="H48" s="1"/>
  <c r="J47"/>
  <c r="I47"/>
  <c r="G47"/>
  <c r="J46"/>
  <c r="I46"/>
  <c r="G46"/>
  <c r="H46" s="1"/>
  <c r="J45"/>
  <c r="I45"/>
  <c r="G45"/>
  <c r="J44"/>
  <c r="I44"/>
  <c r="G44"/>
  <c r="H44" s="1"/>
  <c r="J43"/>
  <c r="I43"/>
  <c r="G43"/>
  <c r="J42"/>
  <c r="I42"/>
  <c r="G42"/>
  <c r="H42" s="1"/>
  <c r="J41"/>
  <c r="I41"/>
  <c r="G41"/>
  <c r="J40"/>
  <c r="I40"/>
  <c r="G40"/>
  <c r="H40" s="1"/>
  <c r="J39"/>
  <c r="I39"/>
  <c r="G39"/>
  <c r="J38"/>
  <c r="I38"/>
  <c r="G38"/>
  <c r="H38" s="1"/>
  <c r="J37"/>
  <c r="I37"/>
  <c r="G37"/>
  <c r="J36"/>
  <c r="I36"/>
  <c r="G36"/>
  <c r="H36" s="1"/>
  <c r="J35"/>
  <c r="I35"/>
  <c r="G35"/>
  <c r="J34"/>
  <c r="I34"/>
  <c r="G34"/>
  <c r="H34" s="1"/>
  <c r="J33"/>
  <c r="I33"/>
  <c r="G33"/>
  <c r="J32"/>
  <c r="I32"/>
  <c r="G32"/>
  <c r="H32" s="1"/>
  <c r="J31"/>
  <c r="I31"/>
  <c r="G31"/>
  <c r="J30"/>
  <c r="I30"/>
  <c r="G30"/>
  <c r="H30" s="1"/>
  <c r="J29"/>
  <c r="I29"/>
  <c r="G29"/>
  <c r="J28"/>
  <c r="I28"/>
  <c r="G28"/>
  <c r="H28" s="1"/>
  <c r="J27"/>
  <c r="I27"/>
  <c r="G27"/>
  <c r="J26"/>
  <c r="I26"/>
  <c r="G26"/>
  <c r="H26" s="1"/>
  <c r="J25"/>
  <c r="I25"/>
  <c r="G25"/>
  <c r="J24"/>
  <c r="I24"/>
  <c r="G24"/>
  <c r="H24" s="1"/>
  <c r="J23"/>
  <c r="I23"/>
  <c r="G23"/>
  <c r="J22"/>
  <c r="I22"/>
  <c r="G22"/>
  <c r="H22" s="1"/>
  <c r="J21"/>
  <c r="I21"/>
  <c r="G21"/>
  <c r="J20"/>
  <c r="I20"/>
  <c r="G20"/>
  <c r="H20" s="1"/>
  <c r="J19"/>
  <c r="I19"/>
  <c r="G19"/>
  <c r="J18"/>
  <c r="I18"/>
  <c r="G18"/>
  <c r="H18" s="1"/>
  <c r="J17"/>
  <c r="I17"/>
  <c r="G17"/>
  <c r="J16"/>
  <c r="I16"/>
  <c r="G16"/>
  <c r="H16" s="1"/>
  <c r="J15"/>
  <c r="I15"/>
  <c r="G15"/>
  <c r="J14"/>
  <c r="I14"/>
  <c r="G14"/>
  <c r="H14" s="1"/>
  <c r="J13"/>
  <c r="I13"/>
  <c r="G13"/>
  <c r="J12"/>
  <c r="I12"/>
  <c r="G12"/>
  <c r="H12" s="1"/>
  <c r="J11"/>
  <c r="I11"/>
  <c r="G11"/>
  <c r="J10"/>
  <c r="I10"/>
  <c r="G10"/>
  <c r="J9"/>
  <c r="I9"/>
  <c r="G9"/>
  <c r="J8"/>
  <c r="I8"/>
  <c r="G8"/>
  <c r="H8" s="1"/>
  <c r="J7"/>
  <c r="I7"/>
  <c r="G7"/>
  <c r="H7" s="1"/>
  <c r="J6"/>
  <c r="I6"/>
  <c r="G6"/>
  <c r="H6" s="1"/>
  <c r="J5"/>
  <c r="I5"/>
  <c r="G5"/>
  <c r="J4"/>
  <c r="I4"/>
  <c r="G4"/>
  <c r="H4" s="1"/>
  <c r="L4" l="1"/>
  <c r="L8"/>
  <c r="H10"/>
  <c r="L10" s="1"/>
  <c r="L12"/>
  <c r="L16"/>
  <c r="L20"/>
  <c r="L24"/>
  <c r="L28"/>
  <c r="L32"/>
  <c r="L36"/>
  <c r="L6"/>
  <c r="L14"/>
  <c r="L18"/>
  <c r="L22"/>
  <c r="L26"/>
  <c r="L30"/>
  <c r="L34"/>
  <c r="L40"/>
  <c r="L51"/>
  <c r="L7"/>
  <c r="H5"/>
  <c r="L5" s="1"/>
  <c r="H9"/>
  <c r="L9" s="1"/>
  <c r="H11"/>
  <c r="L11" s="1"/>
  <c r="H13"/>
  <c r="L13" s="1"/>
  <c r="H15"/>
  <c r="L15" s="1"/>
  <c r="H17"/>
  <c r="L17" s="1"/>
  <c r="H19"/>
  <c r="L19" s="1"/>
  <c r="H21"/>
  <c r="L21" s="1"/>
  <c r="H23"/>
  <c r="L23" s="1"/>
  <c r="H25"/>
  <c r="L25" s="1"/>
  <c r="H27"/>
  <c r="L27" s="1"/>
  <c r="H29"/>
  <c r="L29" s="1"/>
  <c r="H31"/>
  <c r="L31" s="1"/>
  <c r="H33"/>
  <c r="L33" s="1"/>
  <c r="H35"/>
  <c r="L35" s="1"/>
  <c r="H37"/>
  <c r="L37" s="1"/>
  <c r="L38"/>
  <c r="H39"/>
  <c r="L39" s="1"/>
  <c r="H41"/>
  <c r="L41" s="1"/>
  <c r="L42"/>
  <c r="H43"/>
  <c r="L43" s="1"/>
  <c r="L44"/>
  <c r="H45"/>
  <c r="L45" s="1"/>
  <c r="L46"/>
  <c r="H47"/>
  <c r="L47" s="1"/>
  <c r="L48"/>
  <c r="H49"/>
  <c r="L49" s="1"/>
  <c r="L50"/>
  <c r="L52"/>
  <c r="L53" l="1"/>
</calcChain>
</file>

<file path=xl/sharedStrings.xml><?xml version="1.0" encoding="utf-8"?>
<sst xmlns="http://schemas.openxmlformats.org/spreadsheetml/2006/main" count="216" uniqueCount="114">
  <si>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</si>
  <si>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</si>
  <si>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</si>
  <si>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</si>
  <si>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</si>
  <si>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</si>
  <si>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LR NO.</t>
  </si>
  <si>
    <t>FROM</t>
  </si>
  <si>
    <t>DESTINATION</t>
  </si>
  <si>
    <t>S.CH.</t>
  </si>
  <si>
    <t>HML</t>
  </si>
  <si>
    <t>DP.CH.</t>
  </si>
  <si>
    <t>LR CH.</t>
  </si>
  <si>
    <t>AMT.</t>
  </si>
  <si>
    <t>CTC</t>
  </si>
  <si>
    <t>NUAPATNA</t>
  </si>
  <si>
    <t>JAJPUR TOWN</t>
  </si>
  <si>
    <t>RANAPUR</t>
  </si>
  <si>
    <t>MUGUPAL</t>
  </si>
  <si>
    <t>KAMAKHYANAGAR</t>
  </si>
  <si>
    <t>KARANJIA</t>
  </si>
  <si>
    <t>JAJPUR ROAD</t>
  </si>
  <si>
    <t>DHENKANAL</t>
  </si>
  <si>
    <t>BHUBANESWAR</t>
  </si>
  <si>
    <t>JAGATSINGHPUR</t>
  </si>
  <si>
    <t>KENDRAPARA</t>
  </si>
  <si>
    <t>PURI</t>
  </si>
  <si>
    <t>NAYAGARH</t>
  </si>
  <si>
    <t>BALUGAON</t>
  </si>
  <si>
    <t xml:space="preserve">TO, 
SHALIMAR CHEMICAL WORKS PVT LTD
Address: 599  TAHASIL - 251 JARIPADA ROAD PRATAPNAGARI 753011,0671212304
GST No:21AAECS7442K1ZB
</t>
  </si>
  <si>
    <t>CUTTACK</t>
  </si>
  <si>
    <t>BHOGADA</t>
  </si>
  <si>
    <t>Declaration � Kindly verify and confirm before 20/08/2022</t>
  </si>
  <si>
    <t>SL.</t>
  </si>
  <si>
    <t>PARTY NAME</t>
  </si>
  <si>
    <t>BALAJI TRADERS</t>
  </si>
  <si>
    <t>OMM TRADERS</t>
  </si>
  <si>
    <t>RITESH AGENCIES</t>
  </si>
  <si>
    <t>SHREE GANESH AGENCY</t>
  </si>
  <si>
    <t>DUBURI</t>
  </si>
  <si>
    <t>SARTHAK AGENCY</t>
  </si>
  <si>
    <t>LAXMI NARAYAN TRADERS</t>
  </si>
  <si>
    <t>balaji trading co SKU</t>
  </si>
  <si>
    <t>KUSUM AGENCY</t>
  </si>
  <si>
    <t xml:space="preserve">SHIV TRADERS </t>
  </si>
  <si>
    <t>KHARVEL TRADING CO</t>
  </si>
  <si>
    <t>R K agencies</t>
  </si>
  <si>
    <t>SORO</t>
  </si>
  <si>
    <t xml:space="preserve">MAHABIR TRADING CO </t>
  </si>
  <si>
    <t>PATIDAR AGENCIES</t>
  </si>
  <si>
    <t>MAA KAMAKHI TRADERS</t>
  </si>
  <si>
    <t>JAGADISH AGENCIES</t>
  </si>
  <si>
    <t>LALCHAND NARESH KUMAR</t>
  </si>
  <si>
    <t>LAL CHAND NARESH KUMAR</t>
  </si>
  <si>
    <t>BALAJI TRADING CO</t>
  </si>
  <si>
    <t>P N BHANDAR</t>
  </si>
  <si>
    <t>BOUDH</t>
  </si>
  <si>
    <t>agarwala enterprises</t>
  </si>
  <si>
    <t>BALASORE</t>
  </si>
  <si>
    <t>PRABHULAL LALJI  and  SONS</t>
  </si>
  <si>
    <t>SUBHAM AGENCIES</t>
  </si>
  <si>
    <t>JAY DURGA STORE</t>
  </si>
  <si>
    <t>MAA LAXMI BHANDAR</t>
  </si>
  <si>
    <t>SH201</t>
  </si>
  <si>
    <t>SH202</t>
  </si>
  <si>
    <t>SH203</t>
  </si>
  <si>
    <t>SH204</t>
  </si>
  <si>
    <t>SH205</t>
  </si>
  <si>
    <t>SH206</t>
  </si>
  <si>
    <t>SH207</t>
  </si>
  <si>
    <t>SH208</t>
  </si>
  <si>
    <t>SH209</t>
  </si>
  <si>
    <t>SH210</t>
  </si>
  <si>
    <t>SH211</t>
  </si>
  <si>
    <t>SH212</t>
  </si>
  <si>
    <t>SH213</t>
  </si>
  <si>
    <t>SH214</t>
  </si>
  <si>
    <t>SH215</t>
  </si>
  <si>
    <t>SH216</t>
  </si>
  <si>
    <t>SH217</t>
  </si>
  <si>
    <t>SH218</t>
  </si>
  <si>
    <t>SH219</t>
  </si>
  <si>
    <t>SH220</t>
  </si>
  <si>
    <t>SH221</t>
  </si>
  <si>
    <t>SH222</t>
  </si>
  <si>
    <t>SH223</t>
  </si>
  <si>
    <t>SH224</t>
  </si>
  <si>
    <t>SH225</t>
  </si>
  <si>
    <t>SH226</t>
  </si>
  <si>
    <t>SH227</t>
  </si>
  <si>
    <t>SH228</t>
  </si>
  <si>
    <t>SH229</t>
  </si>
  <si>
    <t>SH230</t>
  </si>
  <si>
    <t>SH231</t>
  </si>
  <si>
    <t>SH232</t>
  </si>
  <si>
    <t>SH233</t>
  </si>
  <si>
    <t>SH234</t>
  </si>
  <si>
    <t>SH235</t>
  </si>
  <si>
    <t>SH236</t>
  </si>
  <si>
    <t>SH237</t>
  </si>
  <si>
    <t>SH238</t>
  </si>
  <si>
    <t>SH239</t>
  </si>
  <si>
    <t>SH240</t>
  </si>
  <si>
    <t>SH241</t>
  </si>
  <si>
    <t>SH242</t>
  </si>
  <si>
    <t>SH243</t>
  </si>
  <si>
    <t>SH244</t>
  </si>
  <si>
    <t>SH245</t>
  </si>
  <si>
    <t>SH246</t>
  </si>
  <si>
    <t>SH247</t>
  </si>
  <si>
    <t>SH248</t>
  </si>
  <si>
    <t>SH249</t>
  </si>
  <si>
    <t>(RUPEES THREE LAKH EIGHTY SEVEN THOUSAND SIX HUNDRED FORTY FOUR ONLY)</t>
  </si>
  <si>
    <t>MONTH : JULY, 2022
Bill Date: 30/08/2022
Bill #: INV-18356/22-23
TotalAmount: 387644.00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</si>
</sst>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5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6</xdr:col>
      <xdr:colOff>441199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824"/>
          <a:ext cx="392734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D2" t="str">
            <v>MAY, 2021.</v>
          </cell>
        </row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workbookViewId="0">
      <selection activeCell="Q2" sqref="Q2"/>
    </sheetView>
  </sheetViews>
  <sheetFormatPr defaultColWidth="10.140625" defaultRowHeight="15"/>
  <cols>
    <col min="1" max="1" width="4" style="1" bestFit="1" customWidth="1"/>
    <col min="2" max="2" width="10.140625" style="1"/>
    <col min="3" max="3" width="7.28515625" style="1" customWidth="1"/>
    <col min="4" max="4" width="6.42578125" style="1" bestFit="1" customWidth="1"/>
    <col min="5" max="5" width="18.42578125" style="1" bestFit="1" customWidth="1"/>
    <col min="6" max="6" width="6" style="1" bestFit="1" customWidth="1"/>
    <col min="7" max="7" width="7" style="1" bestFit="1" customWidth="1"/>
    <col min="8" max="8" width="7.5703125" style="1" bestFit="1" customWidth="1"/>
    <col min="9" max="9" width="6.5703125" style="1" bestFit="1" customWidth="1"/>
    <col min="10" max="10" width="7.5703125" style="1" bestFit="1" customWidth="1"/>
    <col min="11" max="11" width="7.140625" style="1" bestFit="1" customWidth="1"/>
    <col min="12" max="12" width="9.42578125" style="1" bestFit="1" customWidth="1"/>
    <col min="13" max="13" width="28.28515625" style="1" bestFit="1" customWidth="1"/>
    <col min="14" max="14" width="28.28515625" style="1" hidden="1" customWidth="1"/>
    <col min="15" max="21" width="10.140625" style="1"/>
    <col min="22" max="22" width="10.5703125" style="1" customWidth="1"/>
    <col min="23" max="16384" width="10.140625" style="1"/>
  </cols>
  <sheetData>
    <row r="1" spans="1:14" ht="90" customHeight="1">
      <c r="A1" s="31"/>
      <c r="B1" s="31"/>
      <c r="C1" s="31"/>
      <c r="D1" s="31"/>
      <c r="E1" s="31"/>
      <c r="F1" s="31"/>
      <c r="G1" s="31"/>
      <c r="H1" s="34" t="s">
        <v>0</v>
      </c>
      <c r="I1" s="34"/>
      <c r="J1" s="34"/>
      <c r="K1" s="34"/>
      <c r="L1" s="34"/>
      <c r="M1" s="21"/>
      <c r="N1" s="5"/>
    </row>
    <row r="2" spans="1:14" ht="81" customHeight="1">
      <c r="A2" s="32" t="s">
        <v>29</v>
      </c>
      <c r="B2" s="32"/>
      <c r="C2" s="32"/>
      <c r="D2" s="32"/>
      <c r="E2" s="32"/>
      <c r="F2" s="32"/>
      <c r="G2" s="32"/>
      <c r="H2" s="35" t="s">
        <v>113</v>
      </c>
      <c r="I2" s="36"/>
      <c r="J2" s="36"/>
      <c r="K2" s="36"/>
      <c r="L2" s="36"/>
      <c r="M2" s="27"/>
      <c r="N2" s="5"/>
    </row>
    <row r="3" spans="1:14">
      <c r="A3" s="22" t="s">
        <v>33</v>
      </c>
      <c r="B3" s="23" t="s">
        <v>1</v>
      </c>
      <c r="C3" s="22" t="s">
        <v>6</v>
      </c>
      <c r="D3" s="22" t="s">
        <v>7</v>
      </c>
      <c r="E3" s="22" t="s">
        <v>8</v>
      </c>
      <c r="F3" s="24" t="s">
        <v>2</v>
      </c>
      <c r="G3" s="22" t="s">
        <v>3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34</v>
      </c>
      <c r="N3" s="8"/>
    </row>
    <row r="4" spans="1:14">
      <c r="A4" s="6">
        <v>1</v>
      </c>
      <c r="B4" s="3">
        <v>44744</v>
      </c>
      <c r="C4" s="4" t="s">
        <v>63</v>
      </c>
      <c r="D4" s="4" t="s">
        <v>14</v>
      </c>
      <c r="E4" s="4" t="s">
        <v>21</v>
      </c>
      <c r="F4" s="12">
        <v>120</v>
      </c>
      <c r="G4" s="13">
        <f>VLOOKUP(E4,'[1]SHALIMAR CHEMICALS'!$C:$D,2,FALSE)</f>
        <v>40.25</v>
      </c>
      <c r="H4" s="13">
        <f>F4*G4*20%</f>
        <v>966</v>
      </c>
      <c r="I4" s="13">
        <f>F4*2</f>
        <v>240</v>
      </c>
      <c r="J4" s="13">
        <f>F4*6</f>
        <v>720</v>
      </c>
      <c r="K4" s="13">
        <v>20</v>
      </c>
      <c r="L4" s="14">
        <f>F4*G4+H4+I4+J4+K4</f>
        <v>6776</v>
      </c>
      <c r="M4" s="4" t="s">
        <v>35</v>
      </c>
      <c r="N4" s="2"/>
    </row>
    <row r="5" spans="1:14">
      <c r="A5" s="6">
        <v>2</v>
      </c>
      <c r="B5" s="3">
        <v>44744</v>
      </c>
      <c r="C5" s="4" t="s">
        <v>64</v>
      </c>
      <c r="D5" s="4" t="s">
        <v>14</v>
      </c>
      <c r="E5" s="4" t="s">
        <v>25</v>
      </c>
      <c r="F5" s="12">
        <v>166</v>
      </c>
      <c r="G5" s="13">
        <f>VLOOKUP(E5,'[1]SHALIMAR CHEMICALS'!$C:$D,2,FALSE)</f>
        <v>40.25</v>
      </c>
      <c r="H5" s="13">
        <f t="shared" ref="H5:H52" si="0">F5*G5*20%</f>
        <v>1336.3000000000002</v>
      </c>
      <c r="I5" s="13">
        <f t="shared" ref="I5:I52" si="1">F5*2</f>
        <v>332</v>
      </c>
      <c r="J5" s="13">
        <f t="shared" ref="J5:J52" si="2">F5*6</f>
        <v>996</v>
      </c>
      <c r="K5" s="13">
        <v>20</v>
      </c>
      <c r="L5" s="14">
        <f t="shared" ref="L5:L52" si="3">F5*G5+H5+I5+J5+K5</f>
        <v>9365.7999999999993</v>
      </c>
      <c r="M5" s="4" t="s">
        <v>36</v>
      </c>
      <c r="N5" s="2"/>
    </row>
    <row r="6" spans="1:14">
      <c r="A6" s="6">
        <v>3</v>
      </c>
      <c r="B6" s="3">
        <v>44746</v>
      </c>
      <c r="C6" s="4" t="s">
        <v>65</v>
      </c>
      <c r="D6" s="4" t="s">
        <v>14</v>
      </c>
      <c r="E6" s="4" t="s">
        <v>31</v>
      </c>
      <c r="F6" s="12">
        <v>100</v>
      </c>
      <c r="G6" s="13">
        <f>VLOOKUP(E6,'[1]SHALIMAR CHEMICALS'!$C:$D,2,FALSE)</f>
        <v>52.9</v>
      </c>
      <c r="H6" s="13">
        <f t="shared" si="0"/>
        <v>1058</v>
      </c>
      <c r="I6" s="13">
        <f t="shared" si="1"/>
        <v>200</v>
      </c>
      <c r="J6" s="13">
        <f t="shared" si="2"/>
        <v>600</v>
      </c>
      <c r="K6" s="13">
        <v>20</v>
      </c>
      <c r="L6" s="14">
        <f t="shared" si="3"/>
        <v>7168</v>
      </c>
      <c r="M6" s="4" t="s">
        <v>37</v>
      </c>
      <c r="N6" s="2"/>
    </row>
    <row r="7" spans="1:14">
      <c r="A7" s="6">
        <v>4</v>
      </c>
      <c r="B7" s="3">
        <v>44746</v>
      </c>
      <c r="C7" s="4" t="s">
        <v>66</v>
      </c>
      <c r="D7" s="4" t="s">
        <v>14</v>
      </c>
      <c r="E7" s="4" t="s">
        <v>18</v>
      </c>
      <c r="F7" s="12">
        <v>74</v>
      </c>
      <c r="G7" s="13">
        <f>VLOOKUP(E7,'[1]SHALIMAR CHEMICALS'!$C:$D,2,FALSE)</f>
        <v>40.25</v>
      </c>
      <c r="H7" s="13">
        <f t="shared" si="0"/>
        <v>595.70000000000005</v>
      </c>
      <c r="I7" s="13">
        <f t="shared" si="1"/>
        <v>148</v>
      </c>
      <c r="J7" s="13">
        <f t="shared" si="2"/>
        <v>444</v>
      </c>
      <c r="K7" s="13">
        <v>20</v>
      </c>
      <c r="L7" s="14">
        <f t="shared" si="3"/>
        <v>4186.2</v>
      </c>
      <c r="M7" s="4" t="s">
        <v>38</v>
      </c>
      <c r="N7" s="2"/>
    </row>
    <row r="8" spans="1:14">
      <c r="A8" s="6">
        <v>5</v>
      </c>
      <c r="B8" s="3">
        <v>44746</v>
      </c>
      <c r="C8" s="4" t="s">
        <v>67</v>
      </c>
      <c r="D8" s="4" t="s">
        <v>14</v>
      </c>
      <c r="E8" s="4" t="s">
        <v>39</v>
      </c>
      <c r="F8" s="12">
        <v>114</v>
      </c>
      <c r="G8" s="13">
        <f>VLOOKUP(E8,'[1]SHALIMAR CHEMICALS'!$C:$D,2,FALSE)</f>
        <v>51.75</v>
      </c>
      <c r="H8" s="13">
        <f t="shared" si="0"/>
        <v>1179.9000000000001</v>
      </c>
      <c r="I8" s="13">
        <f t="shared" si="1"/>
        <v>228</v>
      </c>
      <c r="J8" s="13">
        <f t="shared" si="2"/>
        <v>684</v>
      </c>
      <c r="K8" s="13">
        <v>20</v>
      </c>
      <c r="L8" s="14">
        <f t="shared" si="3"/>
        <v>8011.4</v>
      </c>
      <c r="M8" s="4" t="s">
        <v>40</v>
      </c>
      <c r="N8" s="2"/>
    </row>
    <row r="9" spans="1:14">
      <c r="A9" s="6">
        <v>6</v>
      </c>
      <c r="B9" s="3">
        <v>44746</v>
      </c>
      <c r="C9" s="4" t="s">
        <v>68</v>
      </c>
      <c r="D9" s="4" t="s">
        <v>14</v>
      </c>
      <c r="E9" s="4" t="s">
        <v>16</v>
      </c>
      <c r="F9" s="12">
        <v>85</v>
      </c>
      <c r="G9" s="13">
        <f>VLOOKUP(E9,'[1]SHALIMAR CHEMICALS'!$C:$D,2,FALSE)</f>
        <v>40.25</v>
      </c>
      <c r="H9" s="13">
        <f t="shared" si="0"/>
        <v>684.25</v>
      </c>
      <c r="I9" s="13">
        <f t="shared" si="1"/>
        <v>170</v>
      </c>
      <c r="J9" s="13">
        <f t="shared" si="2"/>
        <v>510</v>
      </c>
      <c r="K9" s="13">
        <v>20</v>
      </c>
      <c r="L9" s="14">
        <f t="shared" si="3"/>
        <v>4805.5</v>
      </c>
      <c r="M9" s="4" t="s">
        <v>41</v>
      </c>
      <c r="N9" s="2"/>
    </row>
    <row r="10" spans="1:14">
      <c r="A10" s="6">
        <v>7</v>
      </c>
      <c r="B10" s="3">
        <v>44746</v>
      </c>
      <c r="C10" s="4" t="s">
        <v>69</v>
      </c>
      <c r="D10" s="4" t="s">
        <v>14</v>
      </c>
      <c r="E10" s="4" t="s">
        <v>21</v>
      </c>
      <c r="F10" s="12">
        <v>50</v>
      </c>
      <c r="G10" s="13">
        <f>VLOOKUP(E10,'[1]SHALIMAR CHEMICALS'!$C:$D,2,FALSE)</f>
        <v>40.25</v>
      </c>
      <c r="H10" s="13">
        <f t="shared" si="0"/>
        <v>402.5</v>
      </c>
      <c r="I10" s="13">
        <f t="shared" si="1"/>
        <v>100</v>
      </c>
      <c r="J10" s="13">
        <f t="shared" si="2"/>
        <v>300</v>
      </c>
      <c r="K10" s="13">
        <v>20</v>
      </c>
      <c r="L10" s="14">
        <f t="shared" si="3"/>
        <v>2835</v>
      </c>
      <c r="M10" s="4" t="s">
        <v>42</v>
      </c>
      <c r="N10" s="2"/>
    </row>
    <row r="11" spans="1:14">
      <c r="A11" s="6">
        <v>8</v>
      </c>
      <c r="B11" s="3">
        <v>44746</v>
      </c>
      <c r="C11" s="4" t="s">
        <v>70</v>
      </c>
      <c r="D11" s="4" t="s">
        <v>14</v>
      </c>
      <c r="E11" s="4" t="s">
        <v>20</v>
      </c>
      <c r="F11" s="12">
        <v>136</v>
      </c>
      <c r="G11" s="13">
        <f>VLOOKUP(E11,'[1]SHALIMAR CHEMICALS'!$C:$D,2,FALSE)</f>
        <v>52.9</v>
      </c>
      <c r="H11" s="13">
        <f t="shared" si="0"/>
        <v>1438.88</v>
      </c>
      <c r="I11" s="13">
        <f t="shared" si="1"/>
        <v>272</v>
      </c>
      <c r="J11" s="13">
        <f t="shared" si="2"/>
        <v>816</v>
      </c>
      <c r="K11" s="13">
        <v>20</v>
      </c>
      <c r="L11" s="14">
        <f t="shared" si="3"/>
        <v>9741.2799999999988</v>
      </c>
      <c r="M11" s="4" t="s">
        <v>43</v>
      </c>
      <c r="N11" s="2"/>
    </row>
    <row r="12" spans="1:14">
      <c r="A12" s="6">
        <v>9</v>
      </c>
      <c r="B12" s="3">
        <v>44748</v>
      </c>
      <c r="C12" s="4" t="s">
        <v>71</v>
      </c>
      <c r="D12" s="4" t="s">
        <v>14</v>
      </c>
      <c r="E12" s="4" t="s">
        <v>23</v>
      </c>
      <c r="F12" s="12">
        <v>132</v>
      </c>
      <c r="G12" s="13">
        <f>VLOOKUP(E12,'[1]SHALIMAR CHEMICALS'!$C:$D,2,FALSE)</f>
        <v>28.75</v>
      </c>
      <c r="H12" s="13">
        <f t="shared" si="0"/>
        <v>759</v>
      </c>
      <c r="I12" s="13">
        <f t="shared" si="1"/>
        <v>264</v>
      </c>
      <c r="J12" s="13">
        <f t="shared" si="2"/>
        <v>792</v>
      </c>
      <c r="K12" s="13">
        <v>20</v>
      </c>
      <c r="L12" s="14">
        <f t="shared" si="3"/>
        <v>5630</v>
      </c>
      <c r="M12" s="4" t="s">
        <v>44</v>
      </c>
      <c r="N12" s="2"/>
    </row>
    <row r="13" spans="1:14">
      <c r="A13" s="6">
        <v>10</v>
      </c>
      <c r="B13" s="3">
        <v>44748</v>
      </c>
      <c r="C13" s="4" t="s">
        <v>72</v>
      </c>
      <c r="D13" s="4" t="s">
        <v>14</v>
      </c>
      <c r="E13" s="4" t="s">
        <v>30</v>
      </c>
      <c r="F13" s="12">
        <v>80</v>
      </c>
      <c r="G13" s="13">
        <f>VLOOKUP(E13,'[1]SHALIMAR CHEMICALS'!$C:$D,2,FALSE)</f>
        <v>28.75</v>
      </c>
      <c r="H13" s="13">
        <f t="shared" si="0"/>
        <v>460</v>
      </c>
      <c r="I13" s="13">
        <f t="shared" si="1"/>
        <v>160</v>
      </c>
      <c r="J13" s="13">
        <f t="shared" si="2"/>
        <v>480</v>
      </c>
      <c r="K13" s="13">
        <v>20</v>
      </c>
      <c r="L13" s="14">
        <f t="shared" si="3"/>
        <v>3420</v>
      </c>
      <c r="M13" s="4" t="s">
        <v>45</v>
      </c>
      <c r="N13" s="2"/>
    </row>
    <row r="14" spans="1:14">
      <c r="A14" s="6">
        <v>11</v>
      </c>
      <c r="B14" s="3">
        <v>44754</v>
      </c>
      <c r="C14" s="4" t="s">
        <v>73</v>
      </c>
      <c r="D14" s="4" t="s">
        <v>14</v>
      </c>
      <c r="E14" s="4" t="s">
        <v>23</v>
      </c>
      <c r="F14" s="12">
        <v>129</v>
      </c>
      <c r="G14" s="13">
        <f>VLOOKUP(E14,'[1]SHALIMAR CHEMICALS'!$C:$D,2,FALSE)</f>
        <v>28.75</v>
      </c>
      <c r="H14" s="13">
        <f t="shared" si="0"/>
        <v>741.75</v>
      </c>
      <c r="I14" s="13">
        <f t="shared" si="1"/>
        <v>258</v>
      </c>
      <c r="J14" s="13">
        <f t="shared" si="2"/>
        <v>774</v>
      </c>
      <c r="K14" s="13">
        <v>20</v>
      </c>
      <c r="L14" s="14">
        <f t="shared" si="3"/>
        <v>5502.5</v>
      </c>
      <c r="M14" s="4" t="s">
        <v>44</v>
      </c>
      <c r="N14" s="2"/>
    </row>
    <row r="15" spans="1:14">
      <c r="A15" s="6">
        <v>12</v>
      </c>
      <c r="B15" s="3">
        <v>44754</v>
      </c>
      <c r="C15" s="4" t="s">
        <v>74</v>
      </c>
      <c r="D15" s="4" t="s">
        <v>14</v>
      </c>
      <c r="E15" s="4" t="s">
        <v>30</v>
      </c>
      <c r="F15" s="12">
        <v>131</v>
      </c>
      <c r="G15" s="13">
        <f>VLOOKUP(E15,'[1]SHALIMAR CHEMICALS'!$C:$D,2,FALSE)</f>
        <v>28.75</v>
      </c>
      <c r="H15" s="13">
        <f t="shared" si="0"/>
        <v>753.25</v>
      </c>
      <c r="I15" s="13">
        <f t="shared" si="1"/>
        <v>262</v>
      </c>
      <c r="J15" s="13">
        <f t="shared" si="2"/>
        <v>786</v>
      </c>
      <c r="K15" s="13">
        <v>20</v>
      </c>
      <c r="L15" s="14">
        <f t="shared" si="3"/>
        <v>5587.5</v>
      </c>
      <c r="M15" s="4" t="s">
        <v>45</v>
      </c>
      <c r="N15" s="2"/>
    </row>
    <row r="16" spans="1:14">
      <c r="A16" s="6">
        <v>13</v>
      </c>
      <c r="B16" s="3">
        <v>44754</v>
      </c>
      <c r="C16" s="4" t="s">
        <v>75</v>
      </c>
      <c r="D16" s="4" t="s">
        <v>14</v>
      </c>
      <c r="E16" s="4" t="s">
        <v>22</v>
      </c>
      <c r="F16" s="12">
        <v>150</v>
      </c>
      <c r="G16" s="13">
        <f>VLOOKUP(E16,'[1]SHALIMAR CHEMICALS'!$C:$D,2,FALSE)</f>
        <v>40.25</v>
      </c>
      <c r="H16" s="13">
        <f t="shared" si="0"/>
        <v>1207.5</v>
      </c>
      <c r="I16" s="13">
        <f t="shared" si="1"/>
        <v>300</v>
      </c>
      <c r="J16" s="13">
        <f t="shared" si="2"/>
        <v>900</v>
      </c>
      <c r="K16" s="13">
        <v>20</v>
      </c>
      <c r="L16" s="14">
        <f t="shared" si="3"/>
        <v>8465</v>
      </c>
      <c r="M16" s="4" t="s">
        <v>46</v>
      </c>
      <c r="N16" s="2"/>
    </row>
    <row r="17" spans="1:14">
      <c r="A17" s="6">
        <v>14</v>
      </c>
      <c r="B17" s="3">
        <v>44754</v>
      </c>
      <c r="C17" s="4" t="s">
        <v>76</v>
      </c>
      <c r="D17" s="4" t="s">
        <v>14</v>
      </c>
      <c r="E17" s="4" t="s">
        <v>47</v>
      </c>
      <c r="F17" s="12">
        <v>120</v>
      </c>
      <c r="G17" s="13">
        <f>VLOOKUP(E17,'[1]SHALIMAR CHEMICALS'!$C:$D,2,FALSE)</f>
        <v>44.85</v>
      </c>
      <c r="H17" s="13">
        <f t="shared" si="0"/>
        <v>1076.4000000000001</v>
      </c>
      <c r="I17" s="13">
        <f t="shared" si="1"/>
        <v>240</v>
      </c>
      <c r="J17" s="13">
        <f t="shared" si="2"/>
        <v>720</v>
      </c>
      <c r="K17" s="13">
        <v>20</v>
      </c>
      <c r="L17" s="14">
        <f t="shared" si="3"/>
        <v>7438.4</v>
      </c>
      <c r="M17" s="4" t="s">
        <v>48</v>
      </c>
      <c r="N17" s="2"/>
    </row>
    <row r="18" spans="1:14">
      <c r="A18" s="6">
        <v>15</v>
      </c>
      <c r="B18" s="3">
        <v>44754</v>
      </c>
      <c r="C18" s="4" t="s">
        <v>77</v>
      </c>
      <c r="D18" s="4" t="s">
        <v>14</v>
      </c>
      <c r="E18" s="4" t="s">
        <v>30</v>
      </c>
      <c r="F18" s="12">
        <v>64</v>
      </c>
      <c r="G18" s="13">
        <f>VLOOKUP(E18,'[1]SHALIMAR CHEMICALS'!$C:$D,2,FALSE)</f>
        <v>28.75</v>
      </c>
      <c r="H18" s="13">
        <f t="shared" si="0"/>
        <v>368</v>
      </c>
      <c r="I18" s="13">
        <f t="shared" si="1"/>
        <v>128</v>
      </c>
      <c r="J18" s="13">
        <f t="shared" si="2"/>
        <v>384</v>
      </c>
      <c r="K18" s="13">
        <v>20</v>
      </c>
      <c r="L18" s="14">
        <f t="shared" si="3"/>
        <v>2740</v>
      </c>
      <c r="M18" s="4" t="s">
        <v>49</v>
      </c>
      <c r="N18" s="2"/>
    </row>
    <row r="19" spans="1:14">
      <c r="A19" s="6">
        <v>16</v>
      </c>
      <c r="B19" s="3">
        <v>44756</v>
      </c>
      <c r="C19" s="4" t="s">
        <v>78</v>
      </c>
      <c r="D19" s="4" t="s">
        <v>14</v>
      </c>
      <c r="E19" s="4" t="s">
        <v>19</v>
      </c>
      <c r="F19" s="12">
        <v>462</v>
      </c>
      <c r="G19" s="13">
        <f>VLOOKUP(E19,'[1]SHALIMAR CHEMICALS'!$C:$D,2,FALSE)</f>
        <v>46</v>
      </c>
      <c r="H19" s="13">
        <f t="shared" si="0"/>
        <v>4250.4000000000005</v>
      </c>
      <c r="I19" s="13">
        <f t="shared" si="1"/>
        <v>924</v>
      </c>
      <c r="J19" s="13">
        <f t="shared" si="2"/>
        <v>2772</v>
      </c>
      <c r="K19" s="13">
        <v>20</v>
      </c>
      <c r="L19" s="14">
        <f t="shared" si="3"/>
        <v>29218.400000000001</v>
      </c>
      <c r="M19" s="4" t="s">
        <v>50</v>
      </c>
      <c r="N19" s="2"/>
    </row>
    <row r="20" spans="1:14">
      <c r="A20" s="6">
        <v>17</v>
      </c>
      <c r="B20" s="3">
        <v>44757</v>
      </c>
      <c r="C20" s="4" t="s">
        <v>79</v>
      </c>
      <c r="D20" s="4" t="s">
        <v>14</v>
      </c>
      <c r="E20" s="4" t="s">
        <v>30</v>
      </c>
      <c r="F20" s="12">
        <v>150</v>
      </c>
      <c r="G20" s="13">
        <f>VLOOKUP(E20,'[1]SHALIMAR CHEMICALS'!$C:$D,2,FALSE)</f>
        <v>28.75</v>
      </c>
      <c r="H20" s="13">
        <f t="shared" si="0"/>
        <v>862.5</v>
      </c>
      <c r="I20" s="13">
        <f t="shared" si="1"/>
        <v>300</v>
      </c>
      <c r="J20" s="13">
        <f t="shared" si="2"/>
        <v>900</v>
      </c>
      <c r="K20" s="13">
        <v>20</v>
      </c>
      <c r="L20" s="14">
        <f t="shared" si="3"/>
        <v>6395</v>
      </c>
      <c r="M20" s="4" t="s">
        <v>45</v>
      </c>
      <c r="N20" s="2"/>
    </row>
    <row r="21" spans="1:14">
      <c r="A21" s="6">
        <v>18</v>
      </c>
      <c r="B21" s="3">
        <v>44757</v>
      </c>
      <c r="C21" s="4" t="s">
        <v>80</v>
      </c>
      <c r="D21" s="4" t="s">
        <v>14</v>
      </c>
      <c r="E21" s="4" t="s">
        <v>23</v>
      </c>
      <c r="F21" s="12">
        <v>106</v>
      </c>
      <c r="G21" s="13">
        <f>VLOOKUP(E21,'[1]SHALIMAR CHEMICALS'!$C:$D,2,FALSE)</f>
        <v>28.75</v>
      </c>
      <c r="H21" s="13">
        <f t="shared" si="0"/>
        <v>609.5</v>
      </c>
      <c r="I21" s="13">
        <f t="shared" si="1"/>
        <v>212</v>
      </c>
      <c r="J21" s="13">
        <f t="shared" si="2"/>
        <v>636</v>
      </c>
      <c r="K21" s="13">
        <v>20</v>
      </c>
      <c r="L21" s="14">
        <f t="shared" si="3"/>
        <v>4525</v>
      </c>
      <c r="M21" s="4" t="s">
        <v>44</v>
      </c>
      <c r="N21" s="2"/>
    </row>
    <row r="22" spans="1:14">
      <c r="A22" s="6">
        <v>19</v>
      </c>
      <c r="B22" s="3">
        <v>44757</v>
      </c>
      <c r="C22" s="4" t="s">
        <v>81</v>
      </c>
      <c r="D22" s="4" t="s">
        <v>14</v>
      </c>
      <c r="E22" s="4" t="s">
        <v>26</v>
      </c>
      <c r="F22" s="12">
        <v>85</v>
      </c>
      <c r="G22" s="13">
        <f>VLOOKUP(E22,'[1]SHALIMAR CHEMICALS'!$C:$D,2,FALSE)</f>
        <v>41.4</v>
      </c>
      <c r="H22" s="13">
        <f t="shared" si="0"/>
        <v>703.80000000000007</v>
      </c>
      <c r="I22" s="13">
        <f t="shared" si="1"/>
        <v>170</v>
      </c>
      <c r="J22" s="13">
        <f t="shared" si="2"/>
        <v>510</v>
      </c>
      <c r="K22" s="13">
        <v>20</v>
      </c>
      <c r="L22" s="14">
        <f t="shared" si="3"/>
        <v>4922.8</v>
      </c>
      <c r="M22" s="4" t="s">
        <v>51</v>
      </c>
      <c r="N22" s="2"/>
    </row>
    <row r="23" spans="1:14">
      <c r="A23" s="6">
        <v>20</v>
      </c>
      <c r="B23" s="3">
        <v>44757</v>
      </c>
      <c r="C23" s="4" t="s">
        <v>82</v>
      </c>
      <c r="D23" s="4" t="s">
        <v>14</v>
      </c>
      <c r="E23" s="4" t="s">
        <v>27</v>
      </c>
      <c r="F23" s="12">
        <v>347</v>
      </c>
      <c r="G23" s="13">
        <f>VLOOKUP(E23,'[1]SHALIMAR CHEMICALS'!$C:$D,2,FALSE)</f>
        <v>47.15</v>
      </c>
      <c r="H23" s="13">
        <f t="shared" si="0"/>
        <v>3272.21</v>
      </c>
      <c r="I23" s="13">
        <f t="shared" si="1"/>
        <v>694</v>
      </c>
      <c r="J23" s="13">
        <f t="shared" si="2"/>
        <v>2082</v>
      </c>
      <c r="K23" s="13">
        <v>20</v>
      </c>
      <c r="L23" s="14">
        <f t="shared" si="3"/>
        <v>22429.26</v>
      </c>
      <c r="M23" s="4" t="s">
        <v>52</v>
      </c>
      <c r="N23" s="2"/>
    </row>
    <row r="24" spans="1:14">
      <c r="A24" s="6">
        <v>21</v>
      </c>
      <c r="B24" s="3">
        <v>44760</v>
      </c>
      <c r="C24" s="4" t="s">
        <v>83</v>
      </c>
      <c r="D24" s="4" t="s">
        <v>14</v>
      </c>
      <c r="E24" s="4" t="s">
        <v>27</v>
      </c>
      <c r="F24" s="12">
        <v>93</v>
      </c>
      <c r="G24" s="13">
        <f>VLOOKUP(E24,'[1]SHALIMAR CHEMICALS'!$C:$D,2,FALSE)</f>
        <v>47.15</v>
      </c>
      <c r="H24" s="13">
        <f t="shared" si="0"/>
        <v>876.99</v>
      </c>
      <c r="I24" s="13">
        <f t="shared" si="1"/>
        <v>186</v>
      </c>
      <c r="J24" s="13">
        <f t="shared" si="2"/>
        <v>558</v>
      </c>
      <c r="K24" s="13">
        <v>20</v>
      </c>
      <c r="L24" s="14">
        <f t="shared" si="3"/>
        <v>6025.94</v>
      </c>
      <c r="M24" s="4" t="s">
        <v>53</v>
      </c>
      <c r="N24" s="2"/>
    </row>
    <row r="25" spans="1:14">
      <c r="A25" s="6">
        <v>22</v>
      </c>
      <c r="B25" s="3">
        <v>44760</v>
      </c>
      <c r="C25" s="4" t="s">
        <v>84</v>
      </c>
      <c r="D25" s="4" t="s">
        <v>14</v>
      </c>
      <c r="E25" s="4" t="s">
        <v>21</v>
      </c>
      <c r="F25" s="12">
        <v>46</v>
      </c>
      <c r="G25" s="13">
        <f>VLOOKUP(E25,'[1]SHALIMAR CHEMICALS'!$C:$D,2,FALSE)</f>
        <v>40.25</v>
      </c>
      <c r="H25" s="13">
        <f t="shared" si="0"/>
        <v>370.3</v>
      </c>
      <c r="I25" s="13">
        <f t="shared" si="1"/>
        <v>92</v>
      </c>
      <c r="J25" s="13">
        <f t="shared" si="2"/>
        <v>276</v>
      </c>
      <c r="K25" s="13">
        <v>20</v>
      </c>
      <c r="L25" s="14">
        <f t="shared" si="3"/>
        <v>2609.8000000000002</v>
      </c>
      <c r="M25" s="4" t="s">
        <v>54</v>
      </c>
      <c r="N25" s="2"/>
    </row>
    <row r="26" spans="1:14">
      <c r="A26" s="6">
        <v>23</v>
      </c>
      <c r="B26" s="3">
        <v>44760</v>
      </c>
      <c r="C26" s="4" t="s">
        <v>85</v>
      </c>
      <c r="D26" s="4" t="s">
        <v>14</v>
      </c>
      <c r="E26" s="4" t="s">
        <v>39</v>
      </c>
      <c r="F26" s="12">
        <v>39</v>
      </c>
      <c r="G26" s="13">
        <f>VLOOKUP(E26,'[1]SHALIMAR CHEMICALS'!$C:$D,2,FALSE)</f>
        <v>51.75</v>
      </c>
      <c r="H26" s="13">
        <f t="shared" si="0"/>
        <v>403.65000000000003</v>
      </c>
      <c r="I26" s="13">
        <f t="shared" si="1"/>
        <v>78</v>
      </c>
      <c r="J26" s="13">
        <f t="shared" si="2"/>
        <v>234</v>
      </c>
      <c r="K26" s="13">
        <v>20</v>
      </c>
      <c r="L26" s="14">
        <f t="shared" si="3"/>
        <v>2753.9</v>
      </c>
      <c r="M26" s="4" t="s">
        <v>40</v>
      </c>
      <c r="N26" s="2"/>
    </row>
    <row r="27" spans="1:14">
      <c r="A27" s="6">
        <v>24</v>
      </c>
      <c r="B27" s="3">
        <v>44760</v>
      </c>
      <c r="C27" s="4" t="s">
        <v>86</v>
      </c>
      <c r="D27" s="4" t="s">
        <v>14</v>
      </c>
      <c r="E27" s="4" t="s">
        <v>16</v>
      </c>
      <c r="F27" s="12">
        <v>13</v>
      </c>
      <c r="G27" s="13">
        <f>VLOOKUP(E27,'[1]SHALIMAR CHEMICALS'!$C:$D,2,FALSE)</f>
        <v>40.25</v>
      </c>
      <c r="H27" s="13">
        <f t="shared" si="0"/>
        <v>104.65</v>
      </c>
      <c r="I27" s="13">
        <f t="shared" si="1"/>
        <v>26</v>
      </c>
      <c r="J27" s="13">
        <f t="shared" si="2"/>
        <v>78</v>
      </c>
      <c r="K27" s="13">
        <v>20</v>
      </c>
      <c r="L27" s="14">
        <f t="shared" si="3"/>
        <v>751.9</v>
      </c>
      <c r="M27" s="4" t="s">
        <v>41</v>
      </c>
      <c r="N27" s="2"/>
    </row>
    <row r="28" spans="1:14">
      <c r="A28" s="6">
        <v>25</v>
      </c>
      <c r="B28" s="3">
        <v>44760</v>
      </c>
      <c r="C28" s="4" t="s">
        <v>87</v>
      </c>
      <c r="D28" s="4" t="s">
        <v>14</v>
      </c>
      <c r="E28" s="4" t="s">
        <v>24</v>
      </c>
      <c r="F28" s="12">
        <v>12</v>
      </c>
      <c r="G28" s="13">
        <f>VLOOKUP(E28,'[1]SHALIMAR CHEMICALS'!$C:$D,2,FALSE)</f>
        <v>40.25</v>
      </c>
      <c r="H28" s="13">
        <f t="shared" si="0"/>
        <v>96.600000000000009</v>
      </c>
      <c r="I28" s="13">
        <f t="shared" si="1"/>
        <v>24</v>
      </c>
      <c r="J28" s="13">
        <f t="shared" si="2"/>
        <v>72</v>
      </c>
      <c r="K28" s="13">
        <v>20</v>
      </c>
      <c r="L28" s="14">
        <f t="shared" si="3"/>
        <v>695.6</v>
      </c>
      <c r="M28" s="4" t="s">
        <v>55</v>
      </c>
      <c r="N28" s="2"/>
    </row>
    <row r="29" spans="1:14">
      <c r="A29" s="6">
        <v>26</v>
      </c>
      <c r="B29" s="3">
        <v>44760</v>
      </c>
      <c r="C29" s="4" t="s">
        <v>88</v>
      </c>
      <c r="D29" s="4" t="s">
        <v>14</v>
      </c>
      <c r="E29" s="4" t="s">
        <v>56</v>
      </c>
      <c r="F29" s="12">
        <v>125</v>
      </c>
      <c r="G29" s="13">
        <f>VLOOKUP(E29,'[1]SHALIMAR CHEMICALS'!$C:$D,2,FALSE)</f>
        <v>86.25</v>
      </c>
      <c r="H29" s="13">
        <f t="shared" si="0"/>
        <v>2156.25</v>
      </c>
      <c r="I29" s="13">
        <f t="shared" si="1"/>
        <v>250</v>
      </c>
      <c r="J29" s="13">
        <f t="shared" si="2"/>
        <v>750</v>
      </c>
      <c r="K29" s="13">
        <v>20</v>
      </c>
      <c r="L29" s="14">
        <f t="shared" si="3"/>
        <v>13957.5</v>
      </c>
      <c r="M29" s="4" t="s">
        <v>57</v>
      </c>
      <c r="N29" s="2"/>
    </row>
    <row r="30" spans="1:14">
      <c r="A30" s="6">
        <v>27</v>
      </c>
      <c r="B30" s="3">
        <v>44761</v>
      </c>
      <c r="C30" s="4" t="s">
        <v>89</v>
      </c>
      <c r="D30" s="4" t="s">
        <v>14</v>
      </c>
      <c r="E30" s="4" t="s">
        <v>25</v>
      </c>
      <c r="F30" s="12">
        <v>144</v>
      </c>
      <c r="G30" s="13">
        <f>VLOOKUP(E30,'[1]SHALIMAR CHEMICALS'!$C:$D,2,FALSE)</f>
        <v>40.25</v>
      </c>
      <c r="H30" s="13">
        <f t="shared" si="0"/>
        <v>1159.2</v>
      </c>
      <c r="I30" s="13">
        <f t="shared" si="1"/>
        <v>288</v>
      </c>
      <c r="J30" s="13">
        <f t="shared" si="2"/>
        <v>864</v>
      </c>
      <c r="K30" s="13">
        <v>20</v>
      </c>
      <c r="L30" s="14">
        <f t="shared" si="3"/>
        <v>8127.2</v>
      </c>
      <c r="M30" s="4" t="s">
        <v>36</v>
      </c>
      <c r="N30" s="2"/>
    </row>
    <row r="31" spans="1:14">
      <c r="A31" s="6">
        <v>28</v>
      </c>
      <c r="B31" s="3">
        <v>44763</v>
      </c>
      <c r="C31" s="4" t="s">
        <v>90</v>
      </c>
      <c r="D31" s="4" t="s">
        <v>14</v>
      </c>
      <c r="E31" s="4" t="s">
        <v>18</v>
      </c>
      <c r="F31" s="12">
        <v>416</v>
      </c>
      <c r="G31" s="13">
        <f>VLOOKUP(E31,'[1]SHALIMAR CHEMICALS'!$C:$D,2,FALSE)</f>
        <v>40.25</v>
      </c>
      <c r="H31" s="13">
        <f t="shared" si="0"/>
        <v>3348.8</v>
      </c>
      <c r="I31" s="13">
        <f t="shared" si="1"/>
        <v>832</v>
      </c>
      <c r="J31" s="13">
        <f t="shared" si="2"/>
        <v>2496</v>
      </c>
      <c r="K31" s="13">
        <v>20</v>
      </c>
      <c r="L31" s="14">
        <f t="shared" si="3"/>
        <v>23440.799999999999</v>
      </c>
      <c r="M31" s="4" t="s">
        <v>38</v>
      </c>
      <c r="N31" s="2"/>
    </row>
    <row r="32" spans="1:14">
      <c r="A32" s="6">
        <v>29</v>
      </c>
      <c r="B32" s="3">
        <v>44765</v>
      </c>
      <c r="C32" s="4" t="s">
        <v>91</v>
      </c>
      <c r="D32" s="4" t="s">
        <v>14</v>
      </c>
      <c r="E32" s="4" t="s">
        <v>19</v>
      </c>
      <c r="F32" s="12">
        <v>341</v>
      </c>
      <c r="G32" s="13">
        <f>VLOOKUP(E32,'[1]SHALIMAR CHEMICALS'!$C:$D,2,FALSE)</f>
        <v>46</v>
      </c>
      <c r="H32" s="13">
        <f t="shared" si="0"/>
        <v>3137.2000000000003</v>
      </c>
      <c r="I32" s="13">
        <f t="shared" si="1"/>
        <v>682</v>
      </c>
      <c r="J32" s="13">
        <f t="shared" si="2"/>
        <v>2046</v>
      </c>
      <c r="K32" s="13">
        <v>20</v>
      </c>
      <c r="L32" s="14">
        <f t="shared" si="3"/>
        <v>21571.200000000001</v>
      </c>
      <c r="M32" s="4" t="s">
        <v>50</v>
      </c>
      <c r="N32" s="2"/>
    </row>
    <row r="33" spans="1:14">
      <c r="A33" s="6">
        <v>30</v>
      </c>
      <c r="B33" s="3">
        <v>44765</v>
      </c>
      <c r="C33" s="4" t="s">
        <v>92</v>
      </c>
      <c r="D33" s="4" t="s">
        <v>14</v>
      </c>
      <c r="E33" s="4" t="s">
        <v>30</v>
      </c>
      <c r="F33" s="12">
        <v>110</v>
      </c>
      <c r="G33" s="13">
        <f>VLOOKUP(E33,'[1]SHALIMAR CHEMICALS'!$C:$D,2,FALSE)</f>
        <v>28.75</v>
      </c>
      <c r="H33" s="13">
        <f t="shared" si="0"/>
        <v>632.5</v>
      </c>
      <c r="I33" s="13">
        <f t="shared" si="1"/>
        <v>220</v>
      </c>
      <c r="J33" s="13">
        <f t="shared" si="2"/>
        <v>660</v>
      </c>
      <c r="K33" s="13">
        <v>20</v>
      </c>
      <c r="L33" s="14">
        <f t="shared" si="3"/>
        <v>4695</v>
      </c>
      <c r="M33" s="4" t="s">
        <v>45</v>
      </c>
      <c r="N33" s="2"/>
    </row>
    <row r="34" spans="1:14">
      <c r="A34" s="6">
        <v>31</v>
      </c>
      <c r="B34" s="3">
        <v>44767</v>
      </c>
      <c r="C34" s="4" t="s">
        <v>93</v>
      </c>
      <c r="D34" s="4" t="s">
        <v>14</v>
      </c>
      <c r="E34" s="4" t="s">
        <v>31</v>
      </c>
      <c r="F34" s="12">
        <v>46</v>
      </c>
      <c r="G34" s="13">
        <f>VLOOKUP(E34,'[1]SHALIMAR CHEMICALS'!$C:$D,2,FALSE)</f>
        <v>52.9</v>
      </c>
      <c r="H34" s="13">
        <f t="shared" si="0"/>
        <v>486.68000000000006</v>
      </c>
      <c r="I34" s="13">
        <f t="shared" si="1"/>
        <v>92</v>
      </c>
      <c r="J34" s="13">
        <f t="shared" si="2"/>
        <v>276</v>
      </c>
      <c r="K34" s="13">
        <v>20</v>
      </c>
      <c r="L34" s="14">
        <f t="shared" si="3"/>
        <v>3308.08</v>
      </c>
      <c r="M34" s="4" t="s">
        <v>37</v>
      </c>
      <c r="N34" s="2"/>
    </row>
    <row r="35" spans="1:14">
      <c r="A35" s="6">
        <v>32</v>
      </c>
      <c r="B35" s="3">
        <v>44767</v>
      </c>
      <c r="C35" s="4" t="s">
        <v>94</v>
      </c>
      <c r="D35" s="4" t="s">
        <v>14</v>
      </c>
      <c r="E35" s="4" t="s">
        <v>30</v>
      </c>
      <c r="F35" s="12">
        <v>68</v>
      </c>
      <c r="G35" s="13">
        <f>VLOOKUP(E35,'[1]SHALIMAR CHEMICALS'!$C:$D,2,FALSE)</f>
        <v>28.75</v>
      </c>
      <c r="H35" s="13">
        <f t="shared" si="0"/>
        <v>391</v>
      </c>
      <c r="I35" s="13">
        <f t="shared" si="1"/>
        <v>136</v>
      </c>
      <c r="J35" s="13">
        <f t="shared" si="2"/>
        <v>408</v>
      </c>
      <c r="K35" s="13">
        <v>20</v>
      </c>
      <c r="L35" s="14">
        <f t="shared" si="3"/>
        <v>2910</v>
      </c>
      <c r="M35" s="4" t="s">
        <v>45</v>
      </c>
      <c r="N35" s="2"/>
    </row>
    <row r="36" spans="1:14">
      <c r="A36" s="6">
        <v>33</v>
      </c>
      <c r="B36" s="3">
        <v>44767</v>
      </c>
      <c r="C36" s="4" t="s">
        <v>95</v>
      </c>
      <c r="D36" s="4" t="s">
        <v>14</v>
      </c>
      <c r="E36" s="4" t="s">
        <v>58</v>
      </c>
      <c r="F36" s="12">
        <v>328</v>
      </c>
      <c r="G36" s="13">
        <f>VLOOKUP(E36,'[1]SHALIMAR CHEMICALS'!$C:$D,2,FALSE)</f>
        <v>43.7</v>
      </c>
      <c r="H36" s="13">
        <f t="shared" si="0"/>
        <v>2866.7200000000003</v>
      </c>
      <c r="I36" s="13">
        <f t="shared" si="1"/>
        <v>656</v>
      </c>
      <c r="J36" s="13">
        <f t="shared" si="2"/>
        <v>1968</v>
      </c>
      <c r="K36" s="13">
        <v>20</v>
      </c>
      <c r="L36" s="14">
        <f t="shared" si="3"/>
        <v>19844.32</v>
      </c>
      <c r="M36" s="4" t="s">
        <v>59</v>
      </c>
      <c r="N36" s="2"/>
    </row>
    <row r="37" spans="1:14">
      <c r="A37" s="6">
        <v>34</v>
      </c>
      <c r="B37" s="3">
        <v>44769</v>
      </c>
      <c r="C37" s="4" t="s">
        <v>96</v>
      </c>
      <c r="D37" s="4" t="s">
        <v>14</v>
      </c>
      <c r="E37" s="4" t="s">
        <v>19</v>
      </c>
      <c r="F37" s="12">
        <v>328</v>
      </c>
      <c r="G37" s="13">
        <f>VLOOKUP(E37,'[1]SHALIMAR CHEMICALS'!$C:$D,2,FALSE)</f>
        <v>46</v>
      </c>
      <c r="H37" s="13">
        <f t="shared" si="0"/>
        <v>3017.6000000000004</v>
      </c>
      <c r="I37" s="13">
        <f t="shared" si="1"/>
        <v>656</v>
      </c>
      <c r="J37" s="13">
        <f t="shared" si="2"/>
        <v>1968</v>
      </c>
      <c r="K37" s="13">
        <v>20</v>
      </c>
      <c r="L37" s="14">
        <f t="shared" si="3"/>
        <v>20749.599999999999</v>
      </c>
      <c r="M37" s="4" t="s">
        <v>50</v>
      </c>
      <c r="N37" s="2"/>
    </row>
    <row r="38" spans="1:14">
      <c r="A38" s="6">
        <v>35</v>
      </c>
      <c r="B38" s="3">
        <v>44770</v>
      </c>
      <c r="C38" s="4" t="s">
        <v>97</v>
      </c>
      <c r="D38" s="4" t="s">
        <v>14</v>
      </c>
      <c r="E38" s="4" t="s">
        <v>30</v>
      </c>
      <c r="F38" s="12">
        <v>136</v>
      </c>
      <c r="G38" s="13">
        <f>VLOOKUP(E38,'[1]SHALIMAR CHEMICALS'!$C:$D,2,FALSE)</f>
        <v>28.75</v>
      </c>
      <c r="H38" s="13">
        <f t="shared" si="0"/>
        <v>782</v>
      </c>
      <c r="I38" s="13">
        <f t="shared" si="1"/>
        <v>272</v>
      </c>
      <c r="J38" s="13">
        <f t="shared" si="2"/>
        <v>816</v>
      </c>
      <c r="K38" s="13">
        <v>20</v>
      </c>
      <c r="L38" s="14">
        <f t="shared" si="3"/>
        <v>5800</v>
      </c>
      <c r="M38" s="4" t="s">
        <v>45</v>
      </c>
      <c r="N38" s="2"/>
    </row>
    <row r="39" spans="1:14">
      <c r="A39" s="6">
        <v>36</v>
      </c>
      <c r="B39" s="3">
        <v>44770</v>
      </c>
      <c r="C39" s="4" t="s">
        <v>98</v>
      </c>
      <c r="D39" s="4" t="s">
        <v>14</v>
      </c>
      <c r="E39" s="4" t="s">
        <v>19</v>
      </c>
      <c r="F39" s="12">
        <v>136</v>
      </c>
      <c r="G39" s="13">
        <f>VLOOKUP(E39,'[1]SHALIMAR CHEMICALS'!$C:$D,2,FALSE)</f>
        <v>46</v>
      </c>
      <c r="H39" s="13">
        <f t="shared" si="0"/>
        <v>1251.2</v>
      </c>
      <c r="I39" s="13">
        <f t="shared" si="1"/>
        <v>272</v>
      </c>
      <c r="J39" s="13">
        <f t="shared" si="2"/>
        <v>816</v>
      </c>
      <c r="K39" s="13">
        <v>20</v>
      </c>
      <c r="L39" s="14">
        <f t="shared" si="3"/>
        <v>8615.2000000000007</v>
      </c>
      <c r="M39" s="4" t="s">
        <v>50</v>
      </c>
      <c r="N39" s="2"/>
    </row>
    <row r="40" spans="1:14">
      <c r="A40" s="6">
        <v>37</v>
      </c>
      <c r="B40" s="3">
        <v>44770</v>
      </c>
      <c r="C40" s="4" t="s">
        <v>99</v>
      </c>
      <c r="D40" s="4" t="s">
        <v>14</v>
      </c>
      <c r="E40" s="4" t="s">
        <v>23</v>
      </c>
      <c r="F40" s="12">
        <v>26</v>
      </c>
      <c r="G40" s="13">
        <f>VLOOKUP(E40,'[1]SHALIMAR CHEMICALS'!$C:$D,2,FALSE)</f>
        <v>28.75</v>
      </c>
      <c r="H40" s="13">
        <f t="shared" si="0"/>
        <v>149.5</v>
      </c>
      <c r="I40" s="13">
        <f t="shared" si="1"/>
        <v>52</v>
      </c>
      <c r="J40" s="13">
        <f t="shared" si="2"/>
        <v>156</v>
      </c>
      <c r="K40" s="13">
        <v>20</v>
      </c>
      <c r="L40" s="14">
        <f t="shared" si="3"/>
        <v>1125</v>
      </c>
      <c r="M40" s="4" t="s">
        <v>44</v>
      </c>
      <c r="N40" s="2"/>
    </row>
    <row r="41" spans="1:14">
      <c r="A41" s="6">
        <v>38</v>
      </c>
      <c r="B41" s="3">
        <v>44770</v>
      </c>
      <c r="C41" s="4" t="s">
        <v>100</v>
      </c>
      <c r="D41" s="4" t="s">
        <v>14</v>
      </c>
      <c r="E41" s="4" t="s">
        <v>20</v>
      </c>
      <c r="F41" s="12">
        <v>50</v>
      </c>
      <c r="G41" s="13">
        <f>VLOOKUP(E41,'[1]SHALIMAR CHEMICALS'!$C:$D,2,FALSE)</f>
        <v>52.9</v>
      </c>
      <c r="H41" s="13">
        <f t="shared" si="0"/>
        <v>529</v>
      </c>
      <c r="I41" s="13">
        <f t="shared" si="1"/>
        <v>100</v>
      </c>
      <c r="J41" s="13">
        <f t="shared" si="2"/>
        <v>300</v>
      </c>
      <c r="K41" s="13">
        <v>20</v>
      </c>
      <c r="L41" s="14">
        <f t="shared" si="3"/>
        <v>3594</v>
      </c>
      <c r="M41" s="4" t="s">
        <v>43</v>
      </c>
      <c r="N41" s="2"/>
    </row>
    <row r="42" spans="1:14">
      <c r="A42" s="6">
        <v>39</v>
      </c>
      <c r="B42" s="3">
        <v>44770</v>
      </c>
      <c r="C42" s="4" t="s">
        <v>101</v>
      </c>
      <c r="D42" s="4" t="s">
        <v>14</v>
      </c>
      <c r="E42" s="4" t="s">
        <v>28</v>
      </c>
      <c r="F42" s="12">
        <v>44</v>
      </c>
      <c r="G42" s="13">
        <f>VLOOKUP(E42,'[1]SHALIMAR CHEMICALS'!$C:$D,2,FALSE)</f>
        <v>46</v>
      </c>
      <c r="H42" s="13">
        <f t="shared" si="0"/>
        <v>404.8</v>
      </c>
      <c r="I42" s="13">
        <f t="shared" si="1"/>
        <v>88</v>
      </c>
      <c r="J42" s="13">
        <f t="shared" si="2"/>
        <v>264</v>
      </c>
      <c r="K42" s="13">
        <v>20</v>
      </c>
      <c r="L42" s="14">
        <f t="shared" si="3"/>
        <v>2800.8</v>
      </c>
      <c r="M42" s="4" t="s">
        <v>60</v>
      </c>
      <c r="N42" s="2"/>
    </row>
    <row r="43" spans="1:14">
      <c r="A43" s="6">
        <v>40</v>
      </c>
      <c r="B43" s="3">
        <v>44770</v>
      </c>
      <c r="C43" s="4" t="s">
        <v>102</v>
      </c>
      <c r="D43" s="4" t="s">
        <v>14</v>
      </c>
      <c r="E43" s="4" t="s">
        <v>18</v>
      </c>
      <c r="F43" s="12">
        <v>348</v>
      </c>
      <c r="G43" s="13">
        <f>VLOOKUP(E43,'[1]SHALIMAR CHEMICALS'!$C:$D,2,FALSE)</f>
        <v>40.25</v>
      </c>
      <c r="H43" s="13">
        <f t="shared" si="0"/>
        <v>2801.4</v>
      </c>
      <c r="I43" s="13">
        <f t="shared" si="1"/>
        <v>696</v>
      </c>
      <c r="J43" s="13">
        <f t="shared" si="2"/>
        <v>2088</v>
      </c>
      <c r="K43" s="13">
        <v>20</v>
      </c>
      <c r="L43" s="14">
        <f t="shared" si="3"/>
        <v>19612.400000000001</v>
      </c>
      <c r="M43" s="4" t="s">
        <v>38</v>
      </c>
      <c r="N43" s="2"/>
    </row>
    <row r="44" spans="1:14">
      <c r="A44" s="6">
        <v>41</v>
      </c>
      <c r="B44" s="3">
        <v>44771</v>
      </c>
      <c r="C44" s="4" t="s">
        <v>103</v>
      </c>
      <c r="D44" s="4" t="s">
        <v>14</v>
      </c>
      <c r="E44" s="4" t="s">
        <v>30</v>
      </c>
      <c r="F44" s="12">
        <v>139</v>
      </c>
      <c r="G44" s="13">
        <f>VLOOKUP(E44,'[1]SHALIMAR CHEMICALS'!$C:$D,2,FALSE)</f>
        <v>28.75</v>
      </c>
      <c r="H44" s="13">
        <f t="shared" si="0"/>
        <v>799.25</v>
      </c>
      <c r="I44" s="13">
        <f t="shared" si="1"/>
        <v>278</v>
      </c>
      <c r="J44" s="13">
        <f t="shared" si="2"/>
        <v>834</v>
      </c>
      <c r="K44" s="13">
        <v>20</v>
      </c>
      <c r="L44" s="14">
        <f t="shared" si="3"/>
        <v>5927.5</v>
      </c>
      <c r="M44" s="4" t="s">
        <v>45</v>
      </c>
      <c r="N44" s="2"/>
    </row>
    <row r="45" spans="1:14">
      <c r="A45" s="6">
        <v>42</v>
      </c>
      <c r="B45" s="3">
        <v>44771</v>
      </c>
      <c r="C45" s="4" t="s">
        <v>104</v>
      </c>
      <c r="D45" s="4" t="s">
        <v>14</v>
      </c>
      <c r="E45" s="4" t="s">
        <v>25</v>
      </c>
      <c r="F45" s="12">
        <v>105</v>
      </c>
      <c r="G45" s="13">
        <f>VLOOKUP(E45,'[1]SHALIMAR CHEMICALS'!$C:$D,2,FALSE)</f>
        <v>40.25</v>
      </c>
      <c r="H45" s="13">
        <f t="shared" si="0"/>
        <v>845.25</v>
      </c>
      <c r="I45" s="13">
        <f t="shared" si="1"/>
        <v>210</v>
      </c>
      <c r="J45" s="13">
        <f t="shared" si="2"/>
        <v>630</v>
      </c>
      <c r="K45" s="13">
        <v>20</v>
      </c>
      <c r="L45" s="14">
        <f t="shared" si="3"/>
        <v>5931.5</v>
      </c>
      <c r="M45" s="4" t="s">
        <v>36</v>
      </c>
      <c r="N45" s="2"/>
    </row>
    <row r="46" spans="1:14">
      <c r="A46" s="6">
        <v>43</v>
      </c>
      <c r="B46" s="3">
        <v>44771</v>
      </c>
      <c r="C46" s="4" t="s">
        <v>105</v>
      </c>
      <c r="D46" s="4" t="s">
        <v>14</v>
      </c>
      <c r="E46" s="4" t="s">
        <v>26</v>
      </c>
      <c r="F46" s="12">
        <v>42</v>
      </c>
      <c r="G46" s="13">
        <f>VLOOKUP(E46,'[1]SHALIMAR CHEMICALS'!$C:$D,2,FALSE)</f>
        <v>41.4</v>
      </c>
      <c r="H46" s="13">
        <f t="shared" si="0"/>
        <v>347.76</v>
      </c>
      <c r="I46" s="13">
        <f t="shared" si="1"/>
        <v>84</v>
      </c>
      <c r="J46" s="13">
        <f t="shared" si="2"/>
        <v>252</v>
      </c>
      <c r="K46" s="13">
        <v>20</v>
      </c>
      <c r="L46" s="14">
        <f t="shared" si="3"/>
        <v>2442.56</v>
      </c>
      <c r="M46" s="4" t="s">
        <v>51</v>
      </c>
      <c r="N46" s="2"/>
    </row>
    <row r="47" spans="1:14">
      <c r="A47" s="6">
        <v>44</v>
      </c>
      <c r="B47" s="3">
        <v>44771</v>
      </c>
      <c r="C47" s="4" t="s">
        <v>106</v>
      </c>
      <c r="D47" s="4" t="s">
        <v>14</v>
      </c>
      <c r="E47" s="4" t="s">
        <v>21</v>
      </c>
      <c r="F47" s="12">
        <v>26</v>
      </c>
      <c r="G47" s="13">
        <f>VLOOKUP(E47,'[1]SHALIMAR CHEMICALS'!$C:$D,2,FALSE)</f>
        <v>40.25</v>
      </c>
      <c r="H47" s="13">
        <f t="shared" si="0"/>
        <v>209.3</v>
      </c>
      <c r="I47" s="13">
        <f t="shared" si="1"/>
        <v>52</v>
      </c>
      <c r="J47" s="13">
        <f t="shared" si="2"/>
        <v>156</v>
      </c>
      <c r="K47" s="13">
        <v>20</v>
      </c>
      <c r="L47" s="14">
        <f t="shared" si="3"/>
        <v>1483.8</v>
      </c>
      <c r="M47" s="4" t="s">
        <v>54</v>
      </c>
      <c r="N47" s="2"/>
    </row>
    <row r="48" spans="1:14">
      <c r="A48" s="6">
        <v>45</v>
      </c>
      <c r="B48" s="3">
        <v>44771</v>
      </c>
      <c r="C48" s="4" t="s">
        <v>107</v>
      </c>
      <c r="D48" s="4" t="s">
        <v>14</v>
      </c>
      <c r="E48" s="4" t="s">
        <v>17</v>
      </c>
      <c r="F48" s="12">
        <v>20</v>
      </c>
      <c r="G48" s="13">
        <f>VLOOKUP(E48,'[1]SHALIMAR CHEMICALS'!$C:$D,2,FALSE)</f>
        <v>57.5</v>
      </c>
      <c r="H48" s="13">
        <f t="shared" si="0"/>
        <v>230</v>
      </c>
      <c r="I48" s="13">
        <f t="shared" si="1"/>
        <v>40</v>
      </c>
      <c r="J48" s="13">
        <f t="shared" si="2"/>
        <v>120</v>
      </c>
      <c r="K48" s="13">
        <v>20</v>
      </c>
      <c r="L48" s="14">
        <f t="shared" si="3"/>
        <v>1560</v>
      </c>
      <c r="M48" s="4" t="s">
        <v>61</v>
      </c>
      <c r="N48" s="2"/>
    </row>
    <row r="49" spans="1:16">
      <c r="A49" s="6">
        <v>46</v>
      </c>
      <c r="B49" s="3">
        <v>44771</v>
      </c>
      <c r="C49" s="4" t="s">
        <v>108</v>
      </c>
      <c r="D49" s="4" t="s">
        <v>14</v>
      </c>
      <c r="E49" s="4" t="s">
        <v>15</v>
      </c>
      <c r="F49" s="12">
        <v>26</v>
      </c>
      <c r="G49" s="13">
        <f>VLOOKUP(E49,'[1]SHALIMAR CHEMICALS'!$C:$D,2,FALSE)</f>
        <v>46</v>
      </c>
      <c r="H49" s="13">
        <f t="shared" si="0"/>
        <v>239.20000000000002</v>
      </c>
      <c r="I49" s="13">
        <f t="shared" si="1"/>
        <v>52</v>
      </c>
      <c r="J49" s="13">
        <f t="shared" si="2"/>
        <v>156</v>
      </c>
      <c r="K49" s="13">
        <v>20</v>
      </c>
      <c r="L49" s="14">
        <f t="shared" si="3"/>
        <v>1663.2</v>
      </c>
      <c r="M49" s="4" t="s">
        <v>62</v>
      </c>
      <c r="N49" s="2"/>
      <c r="P49" s="28"/>
    </row>
    <row r="50" spans="1:16">
      <c r="A50" s="6">
        <v>47</v>
      </c>
      <c r="B50" s="3">
        <v>44771</v>
      </c>
      <c r="C50" s="4" t="s">
        <v>109</v>
      </c>
      <c r="D50" s="4" t="s">
        <v>14</v>
      </c>
      <c r="E50" s="4" t="s">
        <v>19</v>
      </c>
      <c r="F50" s="12">
        <v>318</v>
      </c>
      <c r="G50" s="13">
        <f>VLOOKUP(E50,'[1]SHALIMAR CHEMICALS'!$C:$D,2,FALSE)</f>
        <v>46</v>
      </c>
      <c r="H50" s="13">
        <f t="shared" si="0"/>
        <v>2925.6000000000004</v>
      </c>
      <c r="I50" s="13">
        <f t="shared" si="1"/>
        <v>636</v>
      </c>
      <c r="J50" s="13">
        <f t="shared" si="2"/>
        <v>1908</v>
      </c>
      <c r="K50" s="13">
        <v>20</v>
      </c>
      <c r="L50" s="14">
        <f t="shared" si="3"/>
        <v>20117.599999999999</v>
      </c>
      <c r="M50" s="4" t="s">
        <v>50</v>
      </c>
      <c r="N50" s="2"/>
    </row>
    <row r="51" spans="1:16">
      <c r="A51" s="6">
        <v>48</v>
      </c>
      <c r="B51" s="3">
        <v>44772</v>
      </c>
      <c r="C51" s="4" t="s">
        <v>110</v>
      </c>
      <c r="D51" s="4" t="s">
        <v>14</v>
      </c>
      <c r="E51" s="4" t="s">
        <v>25</v>
      </c>
      <c r="F51" s="12">
        <v>122</v>
      </c>
      <c r="G51" s="13">
        <f>VLOOKUP(E51,'[1]SHALIMAR CHEMICALS'!$C:$D,2,FALSE)</f>
        <v>40.25</v>
      </c>
      <c r="H51" s="13">
        <f t="shared" si="0"/>
        <v>982.1</v>
      </c>
      <c r="I51" s="13">
        <f t="shared" si="1"/>
        <v>244</v>
      </c>
      <c r="J51" s="13">
        <f t="shared" si="2"/>
        <v>732</v>
      </c>
      <c r="K51" s="13">
        <v>20</v>
      </c>
      <c r="L51" s="14">
        <f t="shared" si="3"/>
        <v>6888.6</v>
      </c>
      <c r="M51" s="4" t="s">
        <v>36</v>
      </c>
      <c r="N51" s="2"/>
    </row>
    <row r="52" spans="1:16">
      <c r="A52" s="15">
        <v>49</v>
      </c>
      <c r="B52" s="16">
        <v>44772</v>
      </c>
      <c r="C52" s="17" t="s">
        <v>111</v>
      </c>
      <c r="D52" s="17" t="s">
        <v>14</v>
      </c>
      <c r="E52" s="17" t="s">
        <v>18</v>
      </c>
      <c r="F52" s="18">
        <v>168</v>
      </c>
      <c r="G52" s="19">
        <f>VLOOKUP(E52,'[1]SHALIMAR CHEMICALS'!$C:$D,2,FALSE)</f>
        <v>40.25</v>
      </c>
      <c r="H52" s="19">
        <f t="shared" si="0"/>
        <v>1352.4</v>
      </c>
      <c r="I52" s="19">
        <f t="shared" si="1"/>
        <v>336</v>
      </c>
      <c r="J52" s="19">
        <f t="shared" si="2"/>
        <v>1008</v>
      </c>
      <c r="K52" s="19">
        <v>20</v>
      </c>
      <c r="L52" s="20">
        <f t="shared" si="3"/>
        <v>9478.4</v>
      </c>
      <c r="M52" s="17" t="s">
        <v>38</v>
      </c>
      <c r="N52" s="2"/>
    </row>
    <row r="53" spans="1:16">
      <c r="A53" s="33" t="s">
        <v>112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10">
        <f>ROUND(SUM(L4:L52),0)</f>
        <v>387644</v>
      </c>
      <c r="M53" s="9"/>
      <c r="N53" s="7"/>
    </row>
    <row r="54" spans="1:16">
      <c r="A54" s="7"/>
      <c r="B54" s="25"/>
      <c r="C54" s="7"/>
      <c r="D54" s="7"/>
      <c r="E54" s="7"/>
      <c r="F54" s="11">
        <f>SUM(F4:F52)</f>
        <v>6616</v>
      </c>
      <c r="G54" s="7"/>
      <c r="H54" s="7"/>
      <c r="I54" s="7"/>
      <c r="J54" s="7"/>
      <c r="K54" s="7"/>
      <c r="L54" s="7"/>
      <c r="M54" s="7"/>
      <c r="N54" s="7"/>
    </row>
    <row r="55" spans="1:16" ht="15.75" customHeight="1">
      <c r="A55" s="29" t="s">
        <v>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6"/>
      <c r="N55" s="26"/>
    </row>
    <row r="56" spans="1:16">
      <c r="A56" s="29" t="s">
        <v>32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6" ht="30" customHeight="1">
      <c r="A57" s="30" t="s">
        <v>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</sheetData>
  <mergeCells count="8">
    <mergeCell ref="A56:N56"/>
    <mergeCell ref="A57:N57"/>
    <mergeCell ref="A1:G1"/>
    <mergeCell ref="A2:G2"/>
    <mergeCell ref="A53:K53"/>
    <mergeCell ref="H1:L1"/>
    <mergeCell ref="A55:L55"/>
    <mergeCell ref="H2:L2"/>
  </mergeCells>
  <conditionalFormatting sqref="C3:C54">
    <cfRule type="duplicateValues" dxfId="0" priority="3"/>
  </conditionalFormatting>
  <pageMargins left="0.28999999999999998" right="0.15748031496062992" top="0.6692913385826772" bottom="0.70866141732283472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2022-08-30T10:50:12Z</cp:lastPrinted>
  <dcterms:created xsi:type="dcterms:W3CDTF">2022-05-02T05:54:47Z</dcterms:created>
  <dcterms:modified xsi:type="dcterms:W3CDTF">2022-08-30T10:50:12Z</dcterms:modified>
</cp:coreProperties>
</file>