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5" i="1" l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L9" i="1" s="1"/>
  <c r="J8" i="1"/>
  <c r="I8" i="1"/>
  <c r="H8" i="1"/>
  <c r="L8" i="1" s="1"/>
  <c r="J7" i="1"/>
  <c r="I7" i="1"/>
  <c r="H7" i="1"/>
  <c r="L7" i="1" s="1"/>
  <c r="J6" i="1"/>
  <c r="I6" i="1"/>
  <c r="H6" i="1"/>
  <c r="L6" i="1" s="1"/>
  <c r="J5" i="1"/>
  <c r="I5" i="1"/>
  <c r="H5" i="1"/>
  <c r="L5" i="1" s="1"/>
  <c r="J4" i="1"/>
  <c r="I4" i="1"/>
  <c r="H4" i="1"/>
  <c r="L11" i="1" l="1"/>
  <c r="L13" i="1"/>
  <c r="L25" i="1"/>
  <c r="L27" i="1"/>
  <c r="L29" i="1"/>
  <c r="L33" i="1"/>
  <c r="L15" i="1"/>
  <c r="L17" i="1"/>
  <c r="L19" i="1"/>
  <c r="L21" i="1"/>
  <c r="L23" i="1"/>
  <c r="L31" i="1"/>
  <c r="L4" i="1"/>
  <c r="L34" i="1" s="1"/>
  <c r="L28" i="1"/>
</calcChain>
</file>

<file path=xl/sharedStrings.xml><?xml version="1.0" encoding="utf-8"?>
<sst xmlns="http://schemas.openxmlformats.org/spreadsheetml/2006/main" count="200" uniqueCount="100">
  <si>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</si>
  <si>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</si>
  <si>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</si>
  <si>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</si>
  <si>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</si>
  <si>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</si>
  <si>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</si>
  <si>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</si>
  <si>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</si>
  <si>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</si>
  <si>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</si>
  <si>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</si>
  <si>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</si>
  <si>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</si>
  <si>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 xml:space="preserve">
TO, 
AMAR ENTERPRISES
Address: C/o Susanti Rout Ward no. 19 Ground floor 
Samanta Sahi Cuttack 753001 ODISHA,9937006936
GST No: 21ALUPK0101F1ZQ
</t>
  </si>
  <si>
    <t>Invoice
PRAGATI LOGISTICS,
SAMANTA SAHI 
KHUNTIA LANE,8984191006
GST :21AGHPB9356M1Z9</t>
  </si>
  <si>
    <t>PRODUCT</t>
  </si>
  <si>
    <t>CTC</t>
  </si>
  <si>
    <t>BALAKATI</t>
  </si>
  <si>
    <t>LAXMAN REKHA</t>
  </si>
  <si>
    <t>RAT KILLER</t>
  </si>
  <si>
    <t>HIC</t>
  </si>
  <si>
    <t>ITAMATI</t>
  </si>
  <si>
    <t>SORO</t>
  </si>
  <si>
    <t>KUJANG</t>
  </si>
  <si>
    <t>KAMAKHYANAGAR</t>
  </si>
  <si>
    <t>BHADRAK</t>
  </si>
  <si>
    <t>BALUGAON</t>
  </si>
  <si>
    <t>03/6/2024</t>
  </si>
  <si>
    <t>PL/DO/04514</t>
  </si>
  <si>
    <t>100</t>
  </si>
  <si>
    <t>JANKIA</t>
  </si>
  <si>
    <t>04/6/2024</t>
  </si>
  <si>
    <t>PL/MA/03237</t>
  </si>
  <si>
    <t>113</t>
  </si>
  <si>
    <t>AGARPADA</t>
  </si>
  <si>
    <t>06/6/2024</t>
  </si>
  <si>
    <t>PL/MA/03338</t>
  </si>
  <si>
    <t>117</t>
  </si>
  <si>
    <t>BARGARH</t>
  </si>
  <si>
    <t>12/6/2024</t>
  </si>
  <si>
    <t>PL/DO/05058</t>
  </si>
  <si>
    <t>124</t>
  </si>
  <si>
    <t>PATTAMUNDAI</t>
  </si>
  <si>
    <t>PL/DO/05089</t>
  </si>
  <si>
    <t>122</t>
  </si>
  <si>
    <t>PL/DO/05090</t>
  </si>
  <si>
    <t>121</t>
  </si>
  <si>
    <t>NAYAHATA</t>
  </si>
  <si>
    <t>PL/MA/03549</t>
  </si>
  <si>
    <t>46</t>
  </si>
  <si>
    <t>13/6/2024</t>
  </si>
  <si>
    <t>PL/MA/03630</t>
  </si>
  <si>
    <t>126</t>
  </si>
  <si>
    <t>BALIAPAL</t>
  </si>
  <si>
    <t>15/6/2024</t>
  </si>
  <si>
    <t>PL/MA/03663</t>
  </si>
  <si>
    <t>127</t>
  </si>
  <si>
    <t>PL/MA/03664</t>
  </si>
  <si>
    <t>128</t>
  </si>
  <si>
    <t>RAIRANGPUR</t>
  </si>
  <si>
    <t>19/6/2024</t>
  </si>
  <si>
    <t>PL/DO/05359</t>
  </si>
  <si>
    <t>132</t>
  </si>
  <si>
    <t>20/6/2024</t>
  </si>
  <si>
    <t>PL/DO/05441</t>
  </si>
  <si>
    <t>51</t>
  </si>
  <si>
    <t>PATASUNDARPUR</t>
  </si>
  <si>
    <t>21/6/2024</t>
  </si>
  <si>
    <t>PL/MA/03948</t>
  </si>
  <si>
    <t>143</t>
  </si>
  <si>
    <t>ANGUL</t>
  </si>
  <si>
    <t>22/6/2024</t>
  </si>
  <si>
    <t>PL/MA/03978</t>
  </si>
  <si>
    <t>145</t>
  </si>
  <si>
    <t>26/6/2024</t>
  </si>
  <si>
    <t>PL/MA/04181</t>
  </si>
  <si>
    <t>152</t>
  </si>
  <si>
    <t>JALESWAR</t>
  </si>
  <si>
    <t>27/6/2024</t>
  </si>
  <si>
    <t>PL/DO/05905</t>
  </si>
  <si>
    <t>162</t>
  </si>
  <si>
    <t>SAKHIGOPAL</t>
  </si>
  <si>
    <t>PL/MA/04262</t>
  </si>
  <si>
    <t>158</t>
  </si>
  <si>
    <t>KARANJIA</t>
  </si>
  <si>
    <t>28/6/2024</t>
  </si>
  <si>
    <t>PL/DO/05972</t>
  </si>
  <si>
    <t>59</t>
  </si>
  <si>
    <t>29/6/2024</t>
  </si>
  <si>
    <t>PL/DO/06056</t>
  </si>
  <si>
    <t>172</t>
  </si>
  <si>
    <t>PL/DO/06058</t>
  </si>
  <si>
    <t>167</t>
  </si>
  <si>
    <t>JAJPUR TOWN</t>
  </si>
  <si>
    <t>PL/DO/06059</t>
  </si>
  <si>
    <t>169</t>
  </si>
  <si>
    <t>(RUPEES EIGHT THOUSAND EIGHT HUNDRED SEVENTY FIVE ONLY)</t>
  </si>
  <si>
    <t>Bill Date: 30/06/2024
Bill NO : 11283
Total Amount: 8875.00</t>
  </si>
  <si>
    <t>Declaration � Kindly verify and confirm before 20/07/2024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</si>
</sst>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4" xfId="0" applyNumberFormat="1" applyFont="1" applyBorder="1"/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0" fillId="0" borderId="9" xfId="0" applyNumberFormat="1" applyFont="1" applyBorder="1" applyAlignment="1">
      <alignment horizontal="center" wrapText="1"/>
    </xf>
    <xf numFmtId="0" fontId="0" fillId="0" borderId="10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3" fillId="0" borderId="1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20" xfId="0" applyNumberFormat="1" applyFont="1" applyBorder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3" fillId="0" borderId="13" xfId="0" applyNumberFormat="1" applyFont="1" applyBorder="1"/>
    <xf numFmtId="2" fontId="0" fillId="0" borderId="13" xfId="0" applyNumberFormat="1" applyFont="1" applyBorder="1"/>
    <xf numFmtId="0" fontId="0" fillId="0" borderId="22" xfId="0" applyNumberFormat="1" applyFont="1" applyBorder="1"/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7</xdr:col>
      <xdr:colOff>409576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4300"/>
          <a:ext cx="44958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</row>
        <row r="37">
          <cell r="B37" t="str">
            <v>BERHAMPUR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</row>
        <row r="44">
          <cell r="B44" t="str">
            <v>BARGARH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</row>
        <row r="58">
          <cell r="B58" t="str">
            <v>RAJ KHARIAR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</row>
        <row r="66">
          <cell r="B66" t="str">
            <v>RAJ NILAGIRI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9" workbookViewId="0">
      <selection activeCell="A38" sqref="A38:M38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4.855468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7109375" style="1" customWidth="1"/>
    <col min="9" max="9" width="6.140625" style="1" customWidth="1"/>
    <col min="10" max="10" width="7.140625" style="1" bestFit="1" customWidth="1"/>
    <col min="11" max="11" width="6.7109375" style="1" customWidth="1"/>
    <col min="12" max="12" width="7.5703125" style="1" bestFit="1" customWidth="1"/>
    <col min="13" max="13" width="15.140625" style="1" bestFit="1" customWidth="1"/>
    <col min="14" max="16384" width="9.85546875" style="1"/>
  </cols>
  <sheetData>
    <row r="1" spans="1:13" ht="83.25" customHeight="1" thickBot="1">
      <c r="A1" s="13"/>
      <c r="B1" s="14"/>
      <c r="C1" s="14"/>
      <c r="D1" s="14"/>
      <c r="E1" s="14"/>
      <c r="F1" s="14"/>
      <c r="G1" s="14"/>
      <c r="H1" s="14"/>
      <c r="I1" s="11" t="s">
        <v>15</v>
      </c>
      <c r="J1" s="11"/>
      <c r="K1" s="11"/>
      <c r="L1" s="11"/>
      <c r="M1" s="12"/>
    </row>
    <row r="2" spans="1:13" ht="90" customHeight="1" thickBot="1">
      <c r="A2" s="15" t="s">
        <v>14</v>
      </c>
      <c r="B2" s="16"/>
      <c r="C2" s="16"/>
      <c r="D2" s="16"/>
      <c r="E2" s="16"/>
      <c r="F2" s="16"/>
      <c r="G2" s="16"/>
      <c r="H2" s="17"/>
      <c r="I2" s="11" t="s">
        <v>98</v>
      </c>
      <c r="J2" s="11"/>
      <c r="K2" s="11"/>
      <c r="L2" s="11"/>
      <c r="M2" s="12"/>
    </row>
    <row r="3" spans="1:13" s="25" customFormat="1" ht="30.75" thickBot="1">
      <c r="A3" s="37" t="s">
        <v>5</v>
      </c>
      <c r="B3" s="38" t="s">
        <v>0</v>
      </c>
      <c r="C3" s="38" t="s">
        <v>12</v>
      </c>
      <c r="D3" s="39" t="s">
        <v>13</v>
      </c>
      <c r="E3" s="38" t="s">
        <v>6</v>
      </c>
      <c r="F3" s="38" t="s">
        <v>7</v>
      </c>
      <c r="G3" s="38" t="s">
        <v>1</v>
      </c>
      <c r="H3" s="40" t="s">
        <v>2</v>
      </c>
      <c r="I3" s="40" t="s">
        <v>8</v>
      </c>
      <c r="J3" s="40" t="s">
        <v>9</v>
      </c>
      <c r="K3" s="40" t="s">
        <v>10</v>
      </c>
      <c r="L3" s="40" t="s">
        <v>11</v>
      </c>
      <c r="M3" s="41" t="s">
        <v>16</v>
      </c>
    </row>
    <row r="4" spans="1:13">
      <c r="A4" s="32">
        <v>1</v>
      </c>
      <c r="B4" s="33" t="s">
        <v>28</v>
      </c>
      <c r="C4" s="33" t="s">
        <v>29</v>
      </c>
      <c r="D4" s="33" t="s">
        <v>30</v>
      </c>
      <c r="E4" s="34" t="s">
        <v>17</v>
      </c>
      <c r="F4" s="33" t="s">
        <v>31</v>
      </c>
      <c r="G4" s="33">
        <v>2</v>
      </c>
      <c r="H4" s="35">
        <f>VLOOKUP(F4,[1]Sheet1!$B$2:$D$75,3,FALSE)</f>
        <v>73</v>
      </c>
      <c r="I4" s="35">
        <f>G4*1</f>
        <v>2</v>
      </c>
      <c r="J4" s="35">
        <f>G4*12</f>
        <v>24</v>
      </c>
      <c r="K4" s="35"/>
      <c r="L4" s="35">
        <f>G4*H4+I4+J4+K4</f>
        <v>172</v>
      </c>
      <c r="M4" s="36" t="s">
        <v>19</v>
      </c>
    </row>
    <row r="5" spans="1:13">
      <c r="A5" s="4"/>
      <c r="B5" s="2" t="s">
        <v>28</v>
      </c>
      <c r="C5" s="2" t="s">
        <v>29</v>
      </c>
      <c r="D5" s="2" t="s">
        <v>30</v>
      </c>
      <c r="E5" s="18" t="s">
        <v>17</v>
      </c>
      <c r="F5" s="2" t="s">
        <v>31</v>
      </c>
      <c r="G5" s="2">
        <v>3</v>
      </c>
      <c r="H5" s="3">
        <f>VLOOKUP(F5,[1]Sheet1!$B$1:$E$71,4,FALSE)</f>
        <v>35</v>
      </c>
      <c r="I5" s="3">
        <f>G5*1</f>
        <v>3</v>
      </c>
      <c r="J5" s="3">
        <f>G5*6</f>
        <v>18</v>
      </c>
      <c r="K5" s="3">
        <v>25</v>
      </c>
      <c r="L5" s="3">
        <f>G5*H5+I5+J5+K5</f>
        <v>151</v>
      </c>
      <c r="M5" s="7" t="s">
        <v>20</v>
      </c>
    </row>
    <row r="6" spans="1:13">
      <c r="A6" s="4">
        <v>2</v>
      </c>
      <c r="B6" s="2" t="s">
        <v>32</v>
      </c>
      <c r="C6" s="2" t="s">
        <v>33</v>
      </c>
      <c r="D6" s="2" t="s">
        <v>34</v>
      </c>
      <c r="E6" s="18" t="s">
        <v>17</v>
      </c>
      <c r="F6" s="2" t="s">
        <v>35</v>
      </c>
      <c r="G6" s="2">
        <v>2</v>
      </c>
      <c r="H6" s="3">
        <f>VLOOKUP(F6,[1]Sheet1!$B$2:$D$75,3,FALSE)</f>
        <v>100</v>
      </c>
      <c r="I6" s="3">
        <f>G6*1</f>
        <v>2</v>
      </c>
      <c r="J6" s="3">
        <f>G6*12</f>
        <v>24</v>
      </c>
      <c r="K6" s="3"/>
      <c r="L6" s="3">
        <f>G6*H6+I6+J6+K6</f>
        <v>226</v>
      </c>
      <c r="M6" s="7" t="s">
        <v>19</v>
      </c>
    </row>
    <row r="7" spans="1:13">
      <c r="A7" s="4"/>
      <c r="B7" s="2" t="s">
        <v>32</v>
      </c>
      <c r="C7" s="2" t="s">
        <v>33</v>
      </c>
      <c r="D7" s="2" t="s">
        <v>34</v>
      </c>
      <c r="E7" s="18" t="s">
        <v>17</v>
      </c>
      <c r="F7" s="2" t="s">
        <v>35</v>
      </c>
      <c r="G7" s="2">
        <v>5</v>
      </c>
      <c r="H7" s="3">
        <f>VLOOKUP(F7,[1]Sheet1!$B$1:$E$71,4,FALSE)</f>
        <v>50</v>
      </c>
      <c r="I7" s="3">
        <f>G7*1</f>
        <v>5</v>
      </c>
      <c r="J7" s="3">
        <f>G7*6</f>
        <v>30</v>
      </c>
      <c r="K7" s="3">
        <v>25</v>
      </c>
      <c r="L7" s="3">
        <f>G7*H7+I7+J7+K7</f>
        <v>310</v>
      </c>
      <c r="M7" s="7" t="s">
        <v>20</v>
      </c>
    </row>
    <row r="8" spans="1:13">
      <c r="A8" s="4">
        <v>3</v>
      </c>
      <c r="B8" s="2" t="s">
        <v>36</v>
      </c>
      <c r="C8" s="2" t="s">
        <v>37</v>
      </c>
      <c r="D8" s="2" t="s">
        <v>38</v>
      </c>
      <c r="E8" s="18" t="s">
        <v>17</v>
      </c>
      <c r="F8" s="2" t="s">
        <v>39</v>
      </c>
      <c r="G8" s="2">
        <v>3</v>
      </c>
      <c r="H8" s="3">
        <f>VLOOKUP(F8,[1]Sheet1!$B$2:$D$75,3,FALSE)</f>
        <v>110</v>
      </c>
      <c r="I8" s="3">
        <f>G8*1</f>
        <v>3</v>
      </c>
      <c r="J8" s="3">
        <f>G8*12</f>
        <v>36</v>
      </c>
      <c r="K8" s="3"/>
      <c r="L8" s="3">
        <f>G8*H8+I8+J8+K8</f>
        <v>369</v>
      </c>
      <c r="M8" s="7" t="s">
        <v>19</v>
      </c>
    </row>
    <row r="9" spans="1:13">
      <c r="A9" s="4"/>
      <c r="B9" s="2" t="s">
        <v>36</v>
      </c>
      <c r="C9" s="2" t="s">
        <v>37</v>
      </c>
      <c r="D9" s="2" t="s">
        <v>38</v>
      </c>
      <c r="E9" s="18" t="s">
        <v>17</v>
      </c>
      <c r="F9" s="2" t="s">
        <v>39</v>
      </c>
      <c r="G9" s="2">
        <v>1</v>
      </c>
      <c r="H9" s="3">
        <f>VLOOKUP(F9,[1]Sheet1!$B$1:$E$71,4,FALSE)</f>
        <v>50</v>
      </c>
      <c r="I9" s="3">
        <f>G9*1</f>
        <v>1</v>
      </c>
      <c r="J9" s="3">
        <f>G9*6</f>
        <v>6</v>
      </c>
      <c r="K9" s="3">
        <v>25</v>
      </c>
      <c r="L9" s="3">
        <f>G9*H9+I9+J9+K9</f>
        <v>82</v>
      </c>
      <c r="M9" s="7" t="s">
        <v>20</v>
      </c>
    </row>
    <row r="10" spans="1:13">
      <c r="A10" s="4">
        <v>4</v>
      </c>
      <c r="B10" s="2" t="s">
        <v>40</v>
      </c>
      <c r="C10" s="2" t="s">
        <v>41</v>
      </c>
      <c r="D10" s="2" t="s">
        <v>42</v>
      </c>
      <c r="E10" s="18" t="s">
        <v>17</v>
      </c>
      <c r="F10" s="2" t="s">
        <v>43</v>
      </c>
      <c r="G10" s="2">
        <v>3</v>
      </c>
      <c r="H10" s="3">
        <f>VLOOKUP(F10,[1]Sheet1!$B$2:$D$75,3,FALSE)</f>
        <v>73</v>
      </c>
      <c r="I10" s="3">
        <f>G10*1</f>
        <v>3</v>
      </c>
      <c r="J10" s="3">
        <f>G10*12</f>
        <v>36</v>
      </c>
      <c r="K10" s="3"/>
      <c r="L10" s="3">
        <f>G10*H10+I10+J10+K10</f>
        <v>258</v>
      </c>
      <c r="M10" s="7" t="s">
        <v>19</v>
      </c>
    </row>
    <row r="11" spans="1:13">
      <c r="A11" s="4"/>
      <c r="B11" s="2" t="s">
        <v>40</v>
      </c>
      <c r="C11" s="2" t="s">
        <v>41</v>
      </c>
      <c r="D11" s="2" t="s">
        <v>42</v>
      </c>
      <c r="E11" s="18" t="s">
        <v>17</v>
      </c>
      <c r="F11" s="2" t="s">
        <v>43</v>
      </c>
      <c r="G11" s="2">
        <v>4</v>
      </c>
      <c r="H11" s="3">
        <f>VLOOKUP(F11,[1]Sheet1!$B$1:$E$71,4,FALSE)</f>
        <v>45</v>
      </c>
      <c r="I11" s="3">
        <f>G11*1</f>
        <v>4</v>
      </c>
      <c r="J11" s="3">
        <f>G11*6</f>
        <v>24</v>
      </c>
      <c r="K11" s="3">
        <v>25</v>
      </c>
      <c r="L11" s="3">
        <f>G11*H11+I11+J11+K11</f>
        <v>233</v>
      </c>
      <c r="M11" s="7" t="s">
        <v>20</v>
      </c>
    </row>
    <row r="12" spans="1:13">
      <c r="A12" s="4">
        <v>5</v>
      </c>
      <c r="B12" s="2" t="s">
        <v>40</v>
      </c>
      <c r="C12" s="2" t="s">
        <v>44</v>
      </c>
      <c r="D12" s="2" t="s">
        <v>45</v>
      </c>
      <c r="E12" s="18" t="s">
        <v>17</v>
      </c>
      <c r="F12" s="2" t="s">
        <v>18</v>
      </c>
      <c r="G12" s="2">
        <v>3</v>
      </c>
      <c r="H12" s="3">
        <f>VLOOKUP(F12,[1]Sheet1!$B$2:$D$75,3,FALSE)</f>
        <v>73</v>
      </c>
      <c r="I12" s="3">
        <f>G12*1</f>
        <v>3</v>
      </c>
      <c r="J12" s="3">
        <f>G12*12</f>
        <v>36</v>
      </c>
      <c r="K12" s="3">
        <v>25</v>
      </c>
      <c r="L12" s="3">
        <f>G12*H12+I12+J12+K12</f>
        <v>283</v>
      </c>
      <c r="M12" s="7" t="s">
        <v>19</v>
      </c>
    </row>
    <row r="13" spans="1:13">
      <c r="A13" s="4">
        <v>6</v>
      </c>
      <c r="B13" s="2" t="s">
        <v>40</v>
      </c>
      <c r="C13" s="2" t="s">
        <v>46</v>
      </c>
      <c r="D13" s="2" t="s">
        <v>47</v>
      </c>
      <c r="E13" s="18" t="s">
        <v>17</v>
      </c>
      <c r="F13" s="2" t="s">
        <v>48</v>
      </c>
      <c r="G13" s="2">
        <v>2</v>
      </c>
      <c r="H13" s="3">
        <f>VLOOKUP(F13,[1]Sheet1!$B$2:$D$75,3,FALSE)</f>
        <v>70</v>
      </c>
      <c r="I13" s="3">
        <f>G13*1</f>
        <v>2</v>
      </c>
      <c r="J13" s="3">
        <f>G13*12</f>
        <v>24</v>
      </c>
      <c r="K13" s="3">
        <v>25</v>
      </c>
      <c r="L13" s="3">
        <f>G13*H13+I13+J13+K13</f>
        <v>191</v>
      </c>
      <c r="M13" s="7" t="s">
        <v>19</v>
      </c>
    </row>
    <row r="14" spans="1:13">
      <c r="A14" s="4">
        <v>7</v>
      </c>
      <c r="B14" s="2" t="s">
        <v>40</v>
      </c>
      <c r="C14" s="2" t="s">
        <v>49</v>
      </c>
      <c r="D14" s="2" t="s">
        <v>50</v>
      </c>
      <c r="E14" s="18" t="s">
        <v>17</v>
      </c>
      <c r="F14" s="2" t="s">
        <v>23</v>
      </c>
      <c r="G14" s="2">
        <v>3</v>
      </c>
      <c r="H14" s="3">
        <f>VLOOKUP(F14,[1]Sheet1!$B$1:$C$69,2,FALSE)</f>
        <v>100</v>
      </c>
      <c r="I14" s="3">
        <f>G14*1</f>
        <v>3</v>
      </c>
      <c r="J14" s="3">
        <f>G14*15</f>
        <v>45</v>
      </c>
      <c r="K14" s="3">
        <v>25</v>
      </c>
      <c r="L14" s="3">
        <f>G14*H14+I14+J14+K14</f>
        <v>373</v>
      </c>
      <c r="M14" s="7" t="s">
        <v>21</v>
      </c>
    </row>
    <row r="15" spans="1:13">
      <c r="A15" s="4">
        <v>8</v>
      </c>
      <c r="B15" s="2" t="s">
        <v>51</v>
      </c>
      <c r="C15" s="2" t="s">
        <v>52</v>
      </c>
      <c r="D15" s="2" t="s">
        <v>53</v>
      </c>
      <c r="E15" s="18" t="s">
        <v>17</v>
      </c>
      <c r="F15" s="2" t="s">
        <v>54</v>
      </c>
      <c r="G15" s="2">
        <v>3</v>
      </c>
      <c r="H15" s="3">
        <f>VLOOKUP(F15,[1]Sheet1!$B$2:$D$75,3,FALSE)</f>
        <v>100</v>
      </c>
      <c r="I15" s="3">
        <f>G15*1</f>
        <v>3</v>
      </c>
      <c r="J15" s="3">
        <f>G15*12</f>
        <v>36</v>
      </c>
      <c r="K15" s="3">
        <v>25</v>
      </c>
      <c r="L15" s="3">
        <f>G15*H15+I15+J15+K15</f>
        <v>364</v>
      </c>
      <c r="M15" s="7" t="s">
        <v>19</v>
      </c>
    </row>
    <row r="16" spans="1:13">
      <c r="A16" s="4">
        <v>9</v>
      </c>
      <c r="B16" s="2" t="s">
        <v>55</v>
      </c>
      <c r="C16" s="2" t="s">
        <v>56</v>
      </c>
      <c r="D16" s="2" t="s">
        <v>57</v>
      </c>
      <c r="E16" s="18" t="s">
        <v>17</v>
      </c>
      <c r="F16" s="2" t="s">
        <v>26</v>
      </c>
      <c r="G16" s="2">
        <v>13</v>
      </c>
      <c r="H16" s="3">
        <f>VLOOKUP(F16,[1]Sheet1!$B$2:$D$75,3,FALSE)</f>
        <v>73</v>
      </c>
      <c r="I16" s="3">
        <f>G16*1</f>
        <v>13</v>
      </c>
      <c r="J16" s="3">
        <f>G16*12</f>
        <v>156</v>
      </c>
      <c r="K16" s="3">
        <v>25</v>
      </c>
      <c r="L16" s="3">
        <f>G16*H16+I16+J16+K16</f>
        <v>1143</v>
      </c>
      <c r="M16" s="7" t="s">
        <v>19</v>
      </c>
    </row>
    <row r="17" spans="1:13">
      <c r="A17" s="4">
        <v>10</v>
      </c>
      <c r="B17" s="2" t="s">
        <v>55</v>
      </c>
      <c r="C17" s="2" t="s">
        <v>58</v>
      </c>
      <c r="D17" s="2" t="s">
        <v>59</v>
      </c>
      <c r="E17" s="18" t="s">
        <v>17</v>
      </c>
      <c r="F17" s="2" t="s">
        <v>60</v>
      </c>
      <c r="G17" s="2">
        <v>3</v>
      </c>
      <c r="H17" s="3">
        <f>VLOOKUP(F17,[1]Sheet1!$B$2:$D$75,3,FALSE)</f>
        <v>120</v>
      </c>
      <c r="I17" s="3">
        <f>G17*1</f>
        <v>3</v>
      </c>
      <c r="J17" s="3">
        <f>G17*12</f>
        <v>36</v>
      </c>
      <c r="K17" s="3"/>
      <c r="L17" s="3">
        <f>G17*H17+I17+J17+K17</f>
        <v>399</v>
      </c>
      <c r="M17" s="7" t="s">
        <v>19</v>
      </c>
    </row>
    <row r="18" spans="1:13">
      <c r="A18" s="4"/>
      <c r="B18" s="2" t="s">
        <v>55</v>
      </c>
      <c r="C18" s="2" t="s">
        <v>58</v>
      </c>
      <c r="D18" s="2" t="s">
        <v>59</v>
      </c>
      <c r="E18" s="18" t="s">
        <v>17</v>
      </c>
      <c r="F18" s="2" t="s">
        <v>60</v>
      </c>
      <c r="G18" s="2">
        <v>4</v>
      </c>
      <c r="H18" s="3">
        <f>VLOOKUP(F18,[1]Sheet1!$B$1:$E$71,4,FALSE)</f>
        <v>60</v>
      </c>
      <c r="I18" s="3">
        <f>G18*1</f>
        <v>4</v>
      </c>
      <c r="J18" s="3">
        <f>G18*6</f>
        <v>24</v>
      </c>
      <c r="K18" s="3">
        <v>25</v>
      </c>
      <c r="L18" s="3">
        <f>G18*H18+I18+J18+K18</f>
        <v>293</v>
      </c>
      <c r="M18" s="7" t="s">
        <v>20</v>
      </c>
    </row>
    <row r="19" spans="1:13">
      <c r="A19" s="4">
        <v>11</v>
      </c>
      <c r="B19" s="2" t="s">
        <v>61</v>
      </c>
      <c r="C19" s="2" t="s">
        <v>62</v>
      </c>
      <c r="D19" s="2" t="s">
        <v>63</v>
      </c>
      <c r="E19" s="18" t="s">
        <v>17</v>
      </c>
      <c r="F19" s="2" t="s">
        <v>22</v>
      </c>
      <c r="G19" s="2">
        <v>3</v>
      </c>
      <c r="H19" s="3">
        <f>VLOOKUP(F19,[1]Sheet1!$B$2:$D$75,3,FALSE)</f>
        <v>85</v>
      </c>
      <c r="I19" s="3">
        <f>G19*1</f>
        <v>3</v>
      </c>
      <c r="J19" s="3">
        <f>G19*12</f>
        <v>36</v>
      </c>
      <c r="K19" s="3">
        <v>25</v>
      </c>
      <c r="L19" s="3">
        <f>G19*H19+I19+J19+K19</f>
        <v>319</v>
      </c>
      <c r="M19" s="7" t="s">
        <v>19</v>
      </c>
    </row>
    <row r="20" spans="1:13">
      <c r="A20" s="4">
        <v>12</v>
      </c>
      <c r="B20" s="2" t="s">
        <v>64</v>
      </c>
      <c r="C20" s="2" t="s">
        <v>65</v>
      </c>
      <c r="D20" s="2" t="s">
        <v>66</v>
      </c>
      <c r="E20" s="18" t="s">
        <v>17</v>
      </c>
      <c r="F20" s="18" t="s">
        <v>67</v>
      </c>
      <c r="G20" s="2">
        <v>4</v>
      </c>
      <c r="H20" s="3">
        <f>VLOOKUP(F20,[1]Sheet1!$B$2:$D$75,3,FALSE)</f>
        <v>73</v>
      </c>
      <c r="I20" s="3">
        <f>G20*1</f>
        <v>4</v>
      </c>
      <c r="J20" s="3">
        <f>G20*12</f>
        <v>48</v>
      </c>
      <c r="K20" s="3">
        <v>25</v>
      </c>
      <c r="L20" s="3">
        <f>G20*H20+I20+J20+K20</f>
        <v>369</v>
      </c>
      <c r="M20" s="7" t="s">
        <v>19</v>
      </c>
    </row>
    <row r="21" spans="1:13">
      <c r="A21" s="4">
        <v>13</v>
      </c>
      <c r="B21" s="2" t="s">
        <v>68</v>
      </c>
      <c r="C21" s="2" t="s">
        <v>69</v>
      </c>
      <c r="D21" s="2" t="s">
        <v>70</v>
      </c>
      <c r="E21" s="18" t="s">
        <v>17</v>
      </c>
      <c r="F21" s="2" t="s">
        <v>71</v>
      </c>
      <c r="G21" s="2">
        <v>5</v>
      </c>
      <c r="H21" s="3">
        <f>VLOOKUP(F21,[1]Sheet1!$B$1:$E$71,4,FALSE)</f>
        <v>40</v>
      </c>
      <c r="I21" s="3">
        <f>G21*1</f>
        <v>5</v>
      </c>
      <c r="J21" s="3">
        <f>G21*6</f>
        <v>30</v>
      </c>
      <c r="K21" s="3">
        <v>25</v>
      </c>
      <c r="L21" s="3">
        <f>G21*H21+I21+J21+K21</f>
        <v>260</v>
      </c>
      <c r="M21" s="7" t="s">
        <v>20</v>
      </c>
    </row>
    <row r="22" spans="1:13">
      <c r="A22" s="4">
        <v>14</v>
      </c>
      <c r="B22" s="2" t="s">
        <v>72</v>
      </c>
      <c r="C22" s="2" t="s">
        <v>73</v>
      </c>
      <c r="D22" s="2" t="s">
        <v>74</v>
      </c>
      <c r="E22" s="18" t="s">
        <v>17</v>
      </c>
      <c r="F22" s="2" t="s">
        <v>35</v>
      </c>
      <c r="G22" s="2">
        <v>6</v>
      </c>
      <c r="H22" s="3">
        <f>VLOOKUP(F22,[1]Sheet1!$B$2:$D$75,3,FALSE)</f>
        <v>100</v>
      </c>
      <c r="I22" s="3">
        <f>G22*1</f>
        <v>6</v>
      </c>
      <c r="J22" s="3">
        <f>G22*12</f>
        <v>72</v>
      </c>
      <c r="K22" s="3">
        <v>25</v>
      </c>
      <c r="L22" s="3">
        <f>G22*H22+I22+J22+K22</f>
        <v>703</v>
      </c>
      <c r="M22" s="7" t="s">
        <v>19</v>
      </c>
    </row>
    <row r="23" spans="1:13">
      <c r="A23" s="4">
        <v>15</v>
      </c>
      <c r="B23" s="2" t="s">
        <v>75</v>
      </c>
      <c r="C23" s="2" t="s">
        <v>76</v>
      </c>
      <c r="D23" s="2" t="s">
        <v>77</v>
      </c>
      <c r="E23" s="18" t="s">
        <v>17</v>
      </c>
      <c r="F23" s="2" t="s">
        <v>78</v>
      </c>
      <c r="G23" s="2">
        <v>2</v>
      </c>
      <c r="H23" s="3">
        <f>VLOOKUP(F23,[1]Sheet1!$B$2:$D$75,3,FALSE)</f>
        <v>90</v>
      </c>
      <c r="I23" s="3">
        <f>G23*1</f>
        <v>2</v>
      </c>
      <c r="J23" s="3">
        <f>G23*12</f>
        <v>24</v>
      </c>
      <c r="K23" s="3"/>
      <c r="L23" s="3">
        <f>G23*H23+I23+J23+K23</f>
        <v>206</v>
      </c>
      <c r="M23" s="7" t="s">
        <v>19</v>
      </c>
    </row>
    <row r="24" spans="1:13">
      <c r="A24" s="4"/>
      <c r="B24" s="2" t="s">
        <v>75</v>
      </c>
      <c r="C24" s="2" t="s">
        <v>76</v>
      </c>
      <c r="D24" s="2" t="s">
        <v>77</v>
      </c>
      <c r="E24" s="18" t="s">
        <v>17</v>
      </c>
      <c r="F24" s="2" t="s">
        <v>78</v>
      </c>
      <c r="G24" s="2">
        <v>1</v>
      </c>
      <c r="H24" s="3">
        <f>VLOOKUP(F24,[1]Sheet1!$B$1:$E$71,4,FALSE)</f>
        <v>50</v>
      </c>
      <c r="I24" s="3">
        <f>G24*1</f>
        <v>1</v>
      </c>
      <c r="J24" s="3">
        <f>G24*6</f>
        <v>6</v>
      </c>
      <c r="K24" s="3">
        <v>25</v>
      </c>
      <c r="L24" s="3">
        <f>G24*H24+I24+J24+K24</f>
        <v>82</v>
      </c>
      <c r="M24" s="7" t="s">
        <v>20</v>
      </c>
    </row>
    <row r="25" spans="1:13">
      <c r="A25" s="4">
        <v>16</v>
      </c>
      <c r="B25" s="2" t="s">
        <v>79</v>
      </c>
      <c r="C25" s="2" t="s">
        <v>80</v>
      </c>
      <c r="D25" s="2" t="s">
        <v>81</v>
      </c>
      <c r="E25" s="18" t="s">
        <v>17</v>
      </c>
      <c r="F25" s="2" t="s">
        <v>82</v>
      </c>
      <c r="G25" s="2">
        <v>2</v>
      </c>
      <c r="H25" s="3">
        <f>VLOOKUP(F25,[1]Sheet1!$B$2:$D$75,3,FALSE)</f>
        <v>73</v>
      </c>
      <c r="I25" s="3">
        <f>G25*1</f>
        <v>2</v>
      </c>
      <c r="J25" s="3">
        <f>G25*12</f>
        <v>24</v>
      </c>
      <c r="K25" s="3"/>
      <c r="L25" s="3">
        <f>G25*H25+I25+J25+K25</f>
        <v>172</v>
      </c>
      <c r="M25" s="7" t="s">
        <v>19</v>
      </c>
    </row>
    <row r="26" spans="1:13">
      <c r="A26" s="4"/>
      <c r="B26" s="2" t="s">
        <v>79</v>
      </c>
      <c r="C26" s="2" t="s">
        <v>80</v>
      </c>
      <c r="D26" s="2" t="s">
        <v>81</v>
      </c>
      <c r="E26" s="18" t="s">
        <v>17</v>
      </c>
      <c r="F26" s="2" t="s">
        <v>82</v>
      </c>
      <c r="G26" s="2">
        <v>1</v>
      </c>
      <c r="H26" s="3">
        <f>VLOOKUP(F26,[1]Sheet1!$B$1:$E$71,4,FALSE)</f>
        <v>40</v>
      </c>
      <c r="I26" s="3">
        <f>G26*1</f>
        <v>1</v>
      </c>
      <c r="J26" s="3">
        <f>G26*6</f>
        <v>6</v>
      </c>
      <c r="K26" s="3">
        <v>25</v>
      </c>
      <c r="L26" s="3">
        <f>G26*H26+I26+J26+K26</f>
        <v>72</v>
      </c>
      <c r="M26" s="7" t="s">
        <v>20</v>
      </c>
    </row>
    <row r="27" spans="1:13">
      <c r="A27" s="4">
        <v>17</v>
      </c>
      <c r="B27" s="2" t="s">
        <v>79</v>
      </c>
      <c r="C27" s="2" t="s">
        <v>83</v>
      </c>
      <c r="D27" s="2" t="s">
        <v>84</v>
      </c>
      <c r="E27" s="18" t="s">
        <v>17</v>
      </c>
      <c r="F27" s="2" t="s">
        <v>85</v>
      </c>
      <c r="G27" s="2">
        <v>2</v>
      </c>
      <c r="H27" s="3">
        <f>VLOOKUP(F27,[1]Sheet1!$B$2:$D$75,3,FALSE)</f>
        <v>73</v>
      </c>
      <c r="I27" s="3">
        <f>G27*1</f>
        <v>2</v>
      </c>
      <c r="J27" s="3">
        <f>G27*12</f>
        <v>24</v>
      </c>
      <c r="K27" s="3"/>
      <c r="L27" s="3">
        <f>G27*H27+I27+J27+K27</f>
        <v>172</v>
      </c>
      <c r="M27" s="7" t="s">
        <v>19</v>
      </c>
    </row>
    <row r="28" spans="1:13">
      <c r="A28" s="4"/>
      <c r="B28" s="2" t="s">
        <v>79</v>
      </c>
      <c r="C28" s="2" t="s">
        <v>83</v>
      </c>
      <c r="D28" s="2" t="s">
        <v>84</v>
      </c>
      <c r="E28" s="18" t="s">
        <v>17</v>
      </c>
      <c r="F28" s="2" t="s">
        <v>85</v>
      </c>
      <c r="G28" s="2">
        <v>8</v>
      </c>
      <c r="H28" s="3">
        <f>VLOOKUP(F28,[1]Sheet1!$B$1:$E$71,4,FALSE)</f>
        <v>45</v>
      </c>
      <c r="I28" s="3">
        <f>G28*1</f>
        <v>8</v>
      </c>
      <c r="J28" s="3">
        <f>G28*6</f>
        <v>48</v>
      </c>
      <c r="K28" s="3">
        <v>25</v>
      </c>
      <c r="L28" s="3">
        <f>G28*H28+I28+J28+K28</f>
        <v>441</v>
      </c>
      <c r="M28" s="7" t="s">
        <v>20</v>
      </c>
    </row>
    <row r="29" spans="1:13">
      <c r="A29" s="4">
        <v>18</v>
      </c>
      <c r="B29" s="2" t="s">
        <v>86</v>
      </c>
      <c r="C29" s="2" t="s">
        <v>87</v>
      </c>
      <c r="D29" s="2" t="s">
        <v>88</v>
      </c>
      <c r="E29" s="18" t="s">
        <v>17</v>
      </c>
      <c r="F29" s="2" t="s">
        <v>24</v>
      </c>
      <c r="G29" s="2">
        <v>1</v>
      </c>
      <c r="H29" s="3">
        <f>VLOOKUP(F29,[1]Sheet1!$B$1:$C$69,2,FALSE)</f>
        <v>100</v>
      </c>
      <c r="I29" s="3">
        <f>G29*1</f>
        <v>1</v>
      </c>
      <c r="J29" s="3">
        <f>G29*15</f>
        <v>15</v>
      </c>
      <c r="K29" s="3">
        <v>25</v>
      </c>
      <c r="L29" s="3">
        <f>G29*H29+I29+J29+K29</f>
        <v>141</v>
      </c>
      <c r="M29" s="7" t="s">
        <v>21</v>
      </c>
    </row>
    <row r="30" spans="1:13">
      <c r="A30" s="4">
        <v>19</v>
      </c>
      <c r="B30" s="2" t="s">
        <v>89</v>
      </c>
      <c r="C30" s="2" t="s">
        <v>90</v>
      </c>
      <c r="D30" s="2" t="s">
        <v>91</v>
      </c>
      <c r="E30" s="18" t="s">
        <v>17</v>
      </c>
      <c r="F30" s="2" t="s">
        <v>27</v>
      </c>
      <c r="G30" s="2">
        <v>3</v>
      </c>
      <c r="H30" s="3">
        <f>VLOOKUP(F30,[1]Sheet1!$B$2:$D$75,3,FALSE)</f>
        <v>73</v>
      </c>
      <c r="I30" s="3">
        <f>G30*1</f>
        <v>3</v>
      </c>
      <c r="J30" s="3">
        <f>G30*12</f>
        <v>36</v>
      </c>
      <c r="K30" s="3"/>
      <c r="L30" s="3">
        <f>G30*H30+I30+J30+K30</f>
        <v>258</v>
      </c>
      <c r="M30" s="7" t="s">
        <v>19</v>
      </c>
    </row>
    <row r="31" spans="1:13">
      <c r="A31" s="4"/>
      <c r="B31" s="2" t="s">
        <v>89</v>
      </c>
      <c r="C31" s="2" t="s">
        <v>90</v>
      </c>
      <c r="D31" s="2" t="s">
        <v>91</v>
      </c>
      <c r="E31" s="18" t="s">
        <v>17</v>
      </c>
      <c r="F31" s="2" t="s">
        <v>27</v>
      </c>
      <c r="G31" s="2">
        <v>2</v>
      </c>
      <c r="H31" s="3">
        <f>VLOOKUP(F31,[1]Sheet1!$B$1:$E$71,4,FALSE)</f>
        <v>50</v>
      </c>
      <c r="I31" s="3">
        <f>G31*1</f>
        <v>2</v>
      </c>
      <c r="J31" s="3">
        <f>G31*6</f>
        <v>12</v>
      </c>
      <c r="K31" s="3">
        <v>25</v>
      </c>
      <c r="L31" s="3">
        <f>G31*H31+I31+J31+K31</f>
        <v>139</v>
      </c>
      <c r="M31" s="7" t="s">
        <v>20</v>
      </c>
    </row>
    <row r="32" spans="1:13">
      <c r="A32" s="4">
        <v>20</v>
      </c>
      <c r="B32" s="2" t="s">
        <v>89</v>
      </c>
      <c r="C32" s="2" t="s">
        <v>92</v>
      </c>
      <c r="D32" s="2" t="s">
        <v>93</v>
      </c>
      <c r="E32" s="18" t="s">
        <v>17</v>
      </c>
      <c r="F32" s="2" t="s">
        <v>94</v>
      </c>
      <c r="G32" s="2">
        <v>2</v>
      </c>
      <c r="H32" s="3">
        <f>VLOOKUP(F32,[1]Sheet1!$B$1:$E$71,4,FALSE)</f>
        <v>42</v>
      </c>
      <c r="I32" s="3">
        <f>G32*1</f>
        <v>2</v>
      </c>
      <c r="J32" s="3">
        <f>G32*6</f>
        <v>12</v>
      </c>
      <c r="K32" s="3">
        <v>25</v>
      </c>
      <c r="L32" s="3">
        <f>G32*H32+I32+J32+K32</f>
        <v>123</v>
      </c>
      <c r="M32" s="7" t="s">
        <v>20</v>
      </c>
    </row>
    <row r="33" spans="1:13">
      <c r="A33" s="4">
        <v>21</v>
      </c>
      <c r="B33" s="2" t="s">
        <v>89</v>
      </c>
      <c r="C33" s="2" t="s">
        <v>95</v>
      </c>
      <c r="D33" s="2" t="s">
        <v>96</v>
      </c>
      <c r="E33" s="18" t="s">
        <v>17</v>
      </c>
      <c r="F33" s="2" t="s">
        <v>25</v>
      </c>
      <c r="G33" s="2">
        <v>6</v>
      </c>
      <c r="H33" s="3">
        <f>VLOOKUP(F33,[1]Sheet1!$B$2:$D$75,3,FALSE)</f>
        <v>78</v>
      </c>
      <c r="I33" s="3">
        <f>G33*1</f>
        <v>6</v>
      </c>
      <c r="J33" s="3">
        <f>G33*12</f>
        <v>72</v>
      </c>
      <c r="K33" s="3">
        <v>25</v>
      </c>
      <c r="L33" s="3">
        <f>G33*H33+I33+J33+K33</f>
        <v>571</v>
      </c>
      <c r="M33" s="7" t="s">
        <v>19</v>
      </c>
    </row>
    <row r="34" spans="1:13" ht="15.75" thickBot="1">
      <c r="A34" s="27" t="s">
        <v>97</v>
      </c>
      <c r="B34" s="28"/>
      <c r="C34" s="28"/>
      <c r="D34" s="28"/>
      <c r="E34" s="28"/>
      <c r="F34" s="28"/>
      <c r="G34" s="28"/>
      <c r="H34" s="28"/>
      <c r="I34" s="28"/>
      <c r="J34" s="28"/>
      <c r="K34" s="29"/>
      <c r="L34" s="30">
        <f>SUM(L4:L33)</f>
        <v>8875</v>
      </c>
      <c r="M34" s="31"/>
    </row>
    <row r="35" spans="1:13">
      <c r="A35" s="5"/>
      <c r="B35"/>
      <c r="C35"/>
      <c r="D35"/>
      <c r="E35"/>
      <c r="F35"/>
      <c r="G35" s="26">
        <f>SUM(G4:G33)</f>
        <v>102</v>
      </c>
      <c r="H35" s="6"/>
      <c r="I35" s="6"/>
      <c r="J35" s="6"/>
      <c r="K35" s="6"/>
      <c r="L35" s="6"/>
      <c r="M35"/>
    </row>
    <row r="36" spans="1:13" ht="15" customHeight="1">
      <c r="A36" s="8" t="s">
        <v>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</row>
    <row r="37" spans="1:13" ht="15.75" customHeight="1" thickBot="1">
      <c r="A37" s="19" t="s">
        <v>99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1"/>
    </row>
    <row r="38" spans="1:13" ht="30" customHeight="1" thickBot="1">
      <c r="A38" s="22" t="s">
        <v>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4"/>
    </row>
  </sheetData>
  <mergeCells count="8">
    <mergeCell ref="A34:K34"/>
    <mergeCell ref="A38:M38"/>
    <mergeCell ref="A36:M36"/>
    <mergeCell ref="I1:M1"/>
    <mergeCell ref="A1:H1"/>
    <mergeCell ref="I2:M2"/>
    <mergeCell ref="A2:H2"/>
    <mergeCell ref="A37:M37"/>
  </mergeCells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2024-07-14T11:01:13Z</cp:lastPrinted>
  <dcterms:created xsi:type="dcterms:W3CDTF">2022-03-21T07:07:09Z</dcterms:created>
  <dcterms:modified xsi:type="dcterms:W3CDTF">2024-07-14T11:01:21Z</dcterms:modified>
</cp:coreProperties>
</file>