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I5" l="1"/>
  <c r="I6"/>
  <c r="I7"/>
  <c r="I8"/>
  <c r="I9"/>
  <c r="I10"/>
  <c r="I11"/>
  <c r="I12"/>
  <c r="I13"/>
  <c r="I14"/>
  <c r="I15"/>
  <c r="I16"/>
  <c r="I17"/>
  <c r="I18"/>
  <c r="I19"/>
  <c r="I4"/>
  <c r="H5"/>
  <c r="H6"/>
  <c r="H7"/>
  <c r="H8"/>
  <c r="H9"/>
  <c r="H10"/>
  <c r="H11"/>
  <c r="H12"/>
  <c r="H13"/>
  <c r="H14"/>
  <c r="H15"/>
  <c r="H16"/>
  <c r="H17"/>
  <c r="H18"/>
  <c r="H19"/>
  <c r="H4"/>
  <c r="J19" l="1"/>
  <c r="L19" s="1"/>
  <c r="J15"/>
  <c r="L15" s="1"/>
  <c r="J11"/>
  <c r="L11" s="1"/>
  <c r="J7"/>
  <c r="L7" s="1"/>
  <c r="J4"/>
  <c r="L4" s="1"/>
  <c r="L20" s="1"/>
  <c r="J16"/>
  <c r="L16" s="1"/>
  <c r="J12"/>
  <c r="L12" s="1"/>
  <c r="J8"/>
  <c r="L8" s="1"/>
  <c r="J17"/>
  <c r="L17" s="1"/>
  <c r="J13"/>
  <c r="L13" s="1"/>
  <c r="J9"/>
  <c r="L9" s="1"/>
  <c r="J5"/>
  <c r="L5" s="1"/>
  <c r="J18"/>
  <c r="L18" s="1"/>
  <c r="J14"/>
  <c r="L14" s="1"/>
  <c r="J10"/>
  <c r="L10" s="1"/>
  <c r="J6"/>
  <c r="L6" s="1"/>
</calcChain>
</file>

<file path=xl/sharedStrings.xml><?xml version="1.0" encoding="utf-8"?>
<sst xmlns="http://schemas.openxmlformats.org/spreadsheetml/2006/main" count="98" uniqueCount="64">
  <si>
    <t>INVOICE
PRAGATI LOGISTICS,SAMANTA SAHI KHUNTIA LANE,8984191006
GST No:21AGHPB9356M1Z9</t>
  </si>
  <si>
    <t>14/11/2024</t>
  </si>
  <si>
    <t>1028</t>
  </si>
  <si>
    <t>21/11/2024</t>
  </si>
  <si>
    <t>11047</t>
  </si>
  <si>
    <t>1045</t>
  </si>
  <si>
    <t>1046</t>
  </si>
  <si>
    <t>11036</t>
  </si>
  <si>
    <t>02/11/2024</t>
  </si>
  <si>
    <t>10021</t>
  </si>
  <si>
    <t>07/11/2024</t>
  </si>
  <si>
    <t>1010</t>
  </si>
  <si>
    <t>1011</t>
  </si>
  <si>
    <t>1009</t>
  </si>
  <si>
    <t>19/11/2024</t>
  </si>
  <si>
    <t>10045</t>
  </si>
  <si>
    <t>15/11/2024</t>
  </si>
  <si>
    <t>1027</t>
  </si>
  <si>
    <t>28/11/2024</t>
  </si>
  <si>
    <t>10055</t>
  </si>
  <si>
    <t>13/11/2024</t>
  </si>
  <si>
    <t>11026</t>
  </si>
  <si>
    <t>05/11/2024</t>
  </si>
  <si>
    <t>110029</t>
  </si>
  <si>
    <t>1008</t>
  </si>
  <si>
    <t>1044</t>
  </si>
  <si>
    <t>Thanking you for your business.
PRAGATI LOGISTICS</t>
  </si>
  <si>
    <t>BHUBANESWAR</t>
  </si>
  <si>
    <t>BARIPADA</t>
  </si>
  <si>
    <t>ANGUL</t>
  </si>
  <si>
    <t>CTC</t>
  </si>
  <si>
    <t>PL/DO/16093</t>
  </si>
  <si>
    <t>PL/DO/16483</t>
  </si>
  <si>
    <t>PL/DO/16485</t>
  </si>
  <si>
    <t>PL/DO/16482</t>
  </si>
  <si>
    <t>PL/DO/16091</t>
  </si>
  <si>
    <t>PL/DO/15137</t>
  </si>
  <si>
    <t>PL/DO/15513</t>
  </si>
  <si>
    <t>PL/DO/15514</t>
  </si>
  <si>
    <t>PL/DO/15515</t>
  </si>
  <si>
    <t>PL/DO/16342</t>
  </si>
  <si>
    <t>PL/DO/16094</t>
  </si>
  <si>
    <t>PL/MA/11756</t>
  </si>
  <si>
    <t>PL/MA/11103</t>
  </si>
  <si>
    <t>PL/MA/10622</t>
  </si>
  <si>
    <t>PL/MA/10785</t>
  </si>
  <si>
    <t>PL/MA/11417</t>
  </si>
  <si>
    <t>SL</t>
  </si>
  <si>
    <t>DATE</t>
  </si>
  <si>
    <t>LR NO</t>
  </si>
  <si>
    <t>FROM</t>
  </si>
  <si>
    <t>TO</t>
  </si>
  <si>
    <t>INV NO</t>
  </si>
  <si>
    <t>CASE</t>
  </si>
  <si>
    <t>RATE</t>
  </si>
  <si>
    <t>KUJANGA</t>
  </si>
  <si>
    <t>(RUPEES TWO THOUSAND FOUR HUNDRED THIRTEEN ONLY)</t>
  </si>
  <si>
    <t xml:space="preserve">MAPRA LABORATORIES PVT LTD
Address:A P MARKET COMPLEX - 2ND FLOOR LINK ROAD SQUARE MADHUPATNA CUTTACK,6712341799
GST No:21AAACM5060F1Z2
</t>
  </si>
  <si>
    <t xml:space="preserve">Bill Date:30/11/2024
Bill NO : 28081
Total Amount:2413.00
</t>
  </si>
  <si>
    <t>Kindly, verify &amp; confirm within 7 days, else GST will be filed by 20th DEC, 2024. 
GST to be paid by Consignor under Reverse Charge Mechanism(RCM) as per GST.</t>
  </si>
  <si>
    <t>HML</t>
  </si>
  <si>
    <t>S.CH.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</si>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</sst>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76200</xdr:rowOff>
    </xdr:from>
    <xdr:to>
      <xdr:col>7</xdr:col>
      <xdr:colOff>209551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76200"/>
          <a:ext cx="41719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V13" sqref="V1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6.42578125" style="2" customWidth="1"/>
    <col min="10" max="10" width="6.5703125" style="2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1.25" customHeight="1">
      <c r="A2" s="17" t="s">
        <v>57</v>
      </c>
      <c r="B2" s="18"/>
      <c r="C2" s="18"/>
      <c r="D2" s="18"/>
      <c r="E2" s="18"/>
      <c r="F2" s="18"/>
      <c r="G2" s="18"/>
      <c r="H2" s="19"/>
      <c r="I2" s="20" t="s">
        <v>58</v>
      </c>
      <c r="J2" s="20"/>
      <c r="K2" s="20"/>
      <c r="L2" s="20"/>
    </row>
    <row r="3" spans="1:12" s="10" customFormat="1" ht="15" customHeigh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9" t="s">
        <v>54</v>
      </c>
      <c r="I3" s="9" t="s">
        <v>60</v>
      </c>
      <c r="J3" s="9" t="s">
        <v>61</v>
      </c>
      <c r="K3" s="9" t="s">
        <v>62</v>
      </c>
      <c r="L3" s="9" t="s">
        <v>63</v>
      </c>
    </row>
    <row r="4" spans="1:12" ht="15" customHeight="1">
      <c r="A4" s="23">
        <v>1</v>
      </c>
      <c r="B4" s="4" t="s">
        <v>8</v>
      </c>
      <c r="C4" s="4" t="s">
        <v>36</v>
      </c>
      <c r="D4" s="8" t="s">
        <v>30</v>
      </c>
      <c r="E4" s="8" t="s">
        <v>55</v>
      </c>
      <c r="F4" s="4" t="s">
        <v>9</v>
      </c>
      <c r="G4" s="4">
        <v>13</v>
      </c>
      <c r="H4" s="6">
        <f>VLOOKUP(E4,'[1]ARISTO PHARMASEUTICALS'!$C$3:$D$41,2,FALSE)</f>
        <v>35.119999999999997</v>
      </c>
      <c r="I4" s="6">
        <f t="shared" ref="I4:I19" si="0">G4*2</f>
        <v>26</v>
      </c>
      <c r="J4" s="6">
        <f t="shared" ref="J4:J19" si="1">G4*H4*20/100</f>
        <v>91.311999999999983</v>
      </c>
      <c r="K4" s="6">
        <v>35</v>
      </c>
      <c r="L4" s="6">
        <f>G4*H4+I4+J4+K4</f>
        <v>608.87199999999996</v>
      </c>
    </row>
    <row r="5" spans="1:12" ht="15" customHeight="1">
      <c r="A5" s="23">
        <v>2</v>
      </c>
      <c r="B5" s="4" t="s">
        <v>22</v>
      </c>
      <c r="C5" s="4" t="s">
        <v>44</v>
      </c>
      <c r="D5" s="8" t="s">
        <v>30</v>
      </c>
      <c r="E5" s="4" t="s">
        <v>28</v>
      </c>
      <c r="F5" s="4" t="s">
        <v>23</v>
      </c>
      <c r="G5" s="4">
        <v>7</v>
      </c>
      <c r="H5" s="6">
        <f>VLOOKUP(E5,'[1]ARISTO PHARMASEUTICALS'!$C$3:$D$41,2,FALSE)</f>
        <v>23.95</v>
      </c>
      <c r="I5" s="6">
        <f t="shared" si="0"/>
        <v>14</v>
      </c>
      <c r="J5" s="6">
        <f t="shared" si="1"/>
        <v>33.53</v>
      </c>
      <c r="K5" s="6">
        <v>35</v>
      </c>
      <c r="L5" s="6">
        <f t="shared" ref="L5:L19" si="2">G5*H5+I5+J5+K5</f>
        <v>250.18</v>
      </c>
    </row>
    <row r="6" spans="1:12" ht="15" customHeight="1">
      <c r="A6" s="23">
        <v>3</v>
      </c>
      <c r="B6" s="4" t="s">
        <v>10</v>
      </c>
      <c r="C6" s="4" t="s">
        <v>37</v>
      </c>
      <c r="D6" s="8" t="s">
        <v>30</v>
      </c>
      <c r="E6" s="4" t="s">
        <v>27</v>
      </c>
      <c r="F6" s="4" t="s">
        <v>11</v>
      </c>
      <c r="G6" s="4">
        <v>1</v>
      </c>
      <c r="H6" s="6">
        <f>VLOOKUP(E6,'[1]ARISTO PHARMASEUTICALS'!$C$3:$D$41,2,FALSE)</f>
        <v>20.48</v>
      </c>
      <c r="I6" s="6">
        <f t="shared" si="0"/>
        <v>2</v>
      </c>
      <c r="J6" s="6">
        <f t="shared" si="1"/>
        <v>4.0960000000000001</v>
      </c>
      <c r="K6" s="6">
        <v>35</v>
      </c>
      <c r="L6" s="6">
        <f t="shared" si="2"/>
        <v>61.576000000000001</v>
      </c>
    </row>
    <row r="7" spans="1:12" ht="15" customHeight="1">
      <c r="A7" s="23">
        <v>4</v>
      </c>
      <c r="B7" s="4" t="s">
        <v>10</v>
      </c>
      <c r="C7" s="4" t="s">
        <v>38</v>
      </c>
      <c r="D7" s="8" t="s">
        <v>30</v>
      </c>
      <c r="E7" s="4" t="s">
        <v>27</v>
      </c>
      <c r="F7" s="4" t="s">
        <v>12</v>
      </c>
      <c r="G7" s="4">
        <v>1</v>
      </c>
      <c r="H7" s="6">
        <f>VLOOKUP(E7,'[1]ARISTO PHARMASEUTICALS'!$C$3:$D$41,2,FALSE)</f>
        <v>20.48</v>
      </c>
      <c r="I7" s="6">
        <f t="shared" si="0"/>
        <v>2</v>
      </c>
      <c r="J7" s="6">
        <f t="shared" si="1"/>
        <v>4.0960000000000001</v>
      </c>
      <c r="K7" s="6">
        <v>35</v>
      </c>
      <c r="L7" s="6">
        <f t="shared" si="2"/>
        <v>61.576000000000001</v>
      </c>
    </row>
    <row r="8" spans="1:12" ht="15" customHeight="1">
      <c r="A8" s="23">
        <v>5</v>
      </c>
      <c r="B8" s="4" t="s">
        <v>10</v>
      </c>
      <c r="C8" s="4" t="s">
        <v>39</v>
      </c>
      <c r="D8" s="8" t="s">
        <v>30</v>
      </c>
      <c r="E8" s="4" t="s">
        <v>27</v>
      </c>
      <c r="F8" s="4" t="s">
        <v>13</v>
      </c>
      <c r="G8" s="4">
        <v>1</v>
      </c>
      <c r="H8" s="6">
        <f>VLOOKUP(E8,'[1]ARISTO PHARMASEUTICALS'!$C$3:$D$41,2,FALSE)</f>
        <v>20.48</v>
      </c>
      <c r="I8" s="6">
        <f t="shared" si="0"/>
        <v>2</v>
      </c>
      <c r="J8" s="6">
        <f t="shared" si="1"/>
        <v>4.0960000000000001</v>
      </c>
      <c r="K8" s="6">
        <v>35</v>
      </c>
      <c r="L8" s="6">
        <f t="shared" si="2"/>
        <v>61.576000000000001</v>
      </c>
    </row>
    <row r="9" spans="1:12" ht="15" customHeight="1">
      <c r="A9" s="23">
        <v>6</v>
      </c>
      <c r="B9" s="4" t="s">
        <v>10</v>
      </c>
      <c r="C9" s="4" t="s">
        <v>45</v>
      </c>
      <c r="D9" s="8" t="s">
        <v>30</v>
      </c>
      <c r="E9" s="4" t="s">
        <v>29</v>
      </c>
      <c r="F9" s="4" t="s">
        <v>24</v>
      </c>
      <c r="G9" s="4">
        <v>1</v>
      </c>
      <c r="H9" s="6">
        <f>VLOOKUP(E9,'[1]ARISTO PHARMASEUTICALS'!$C$3:$D$41,2,FALSE)</f>
        <v>30.74</v>
      </c>
      <c r="I9" s="6">
        <f t="shared" si="0"/>
        <v>2</v>
      </c>
      <c r="J9" s="6">
        <f t="shared" si="1"/>
        <v>6.1479999999999997</v>
      </c>
      <c r="K9" s="6">
        <v>35</v>
      </c>
      <c r="L9" s="6">
        <f t="shared" si="2"/>
        <v>73.887999999999991</v>
      </c>
    </row>
    <row r="10" spans="1:12" ht="15" customHeight="1">
      <c r="A10" s="23">
        <v>7</v>
      </c>
      <c r="B10" s="4" t="s">
        <v>20</v>
      </c>
      <c r="C10" s="4" t="s">
        <v>43</v>
      </c>
      <c r="D10" s="8" t="s">
        <v>30</v>
      </c>
      <c r="E10" s="4" t="s">
        <v>29</v>
      </c>
      <c r="F10" s="4" t="s">
        <v>21</v>
      </c>
      <c r="G10" s="4">
        <v>2</v>
      </c>
      <c r="H10" s="6">
        <f>VLOOKUP(E10,'[1]ARISTO PHARMASEUTICALS'!$C$3:$D$41,2,FALSE)</f>
        <v>30.74</v>
      </c>
      <c r="I10" s="6">
        <f t="shared" si="0"/>
        <v>4</v>
      </c>
      <c r="J10" s="6">
        <f t="shared" si="1"/>
        <v>12.295999999999999</v>
      </c>
      <c r="K10" s="6">
        <v>35</v>
      </c>
      <c r="L10" s="6">
        <f t="shared" si="2"/>
        <v>112.77599999999998</v>
      </c>
    </row>
    <row r="11" spans="1:12" ht="15" customHeight="1">
      <c r="A11" s="23">
        <v>8</v>
      </c>
      <c r="B11" s="4" t="s">
        <v>1</v>
      </c>
      <c r="C11" s="4" t="s">
        <v>31</v>
      </c>
      <c r="D11" s="8" t="s">
        <v>30</v>
      </c>
      <c r="E11" s="4" t="s">
        <v>27</v>
      </c>
      <c r="F11" s="4" t="s">
        <v>2</v>
      </c>
      <c r="G11" s="4">
        <v>2</v>
      </c>
      <c r="H11" s="6">
        <f>VLOOKUP(E11,'[1]ARISTO PHARMASEUTICALS'!$C$3:$D$41,2,FALSE)</f>
        <v>20.48</v>
      </c>
      <c r="I11" s="6">
        <f t="shared" si="0"/>
        <v>4</v>
      </c>
      <c r="J11" s="6">
        <f t="shared" si="1"/>
        <v>8.1920000000000002</v>
      </c>
      <c r="K11" s="6">
        <v>35</v>
      </c>
      <c r="L11" s="6">
        <f t="shared" si="2"/>
        <v>88.152000000000001</v>
      </c>
    </row>
    <row r="12" spans="1:12" ht="15" customHeight="1">
      <c r="A12" s="23">
        <v>9</v>
      </c>
      <c r="B12" s="4" t="s">
        <v>1</v>
      </c>
      <c r="C12" s="4" t="s">
        <v>35</v>
      </c>
      <c r="D12" s="8" t="s">
        <v>30</v>
      </c>
      <c r="E12" s="4" t="s">
        <v>27</v>
      </c>
      <c r="F12" s="4" t="s">
        <v>7</v>
      </c>
      <c r="G12" s="4">
        <v>2</v>
      </c>
      <c r="H12" s="6">
        <f>VLOOKUP(E12,'[1]ARISTO PHARMASEUTICALS'!$C$3:$D$41,2,FALSE)</f>
        <v>20.48</v>
      </c>
      <c r="I12" s="6">
        <f t="shared" si="0"/>
        <v>4</v>
      </c>
      <c r="J12" s="6">
        <f t="shared" si="1"/>
        <v>8.1920000000000002</v>
      </c>
      <c r="K12" s="6">
        <v>35</v>
      </c>
      <c r="L12" s="6">
        <f t="shared" si="2"/>
        <v>88.152000000000001</v>
      </c>
    </row>
    <row r="13" spans="1:12" ht="15" customHeight="1">
      <c r="A13" s="23">
        <v>10</v>
      </c>
      <c r="B13" s="4" t="s">
        <v>16</v>
      </c>
      <c r="C13" s="4" t="s">
        <v>41</v>
      </c>
      <c r="D13" s="8" t="s">
        <v>30</v>
      </c>
      <c r="E13" s="4" t="s">
        <v>27</v>
      </c>
      <c r="F13" s="4" t="s">
        <v>17</v>
      </c>
      <c r="G13" s="4">
        <v>2</v>
      </c>
      <c r="H13" s="6">
        <f>VLOOKUP(E13,'[1]ARISTO PHARMASEUTICALS'!$C$3:$D$41,2,FALSE)</f>
        <v>20.48</v>
      </c>
      <c r="I13" s="6">
        <f t="shared" si="0"/>
        <v>4</v>
      </c>
      <c r="J13" s="6">
        <f t="shared" si="1"/>
        <v>8.1920000000000002</v>
      </c>
      <c r="K13" s="6">
        <v>35</v>
      </c>
      <c r="L13" s="6">
        <f t="shared" si="2"/>
        <v>88.152000000000001</v>
      </c>
    </row>
    <row r="14" spans="1:12" ht="15" customHeight="1">
      <c r="A14" s="23">
        <v>11</v>
      </c>
      <c r="B14" s="4" t="s">
        <v>14</v>
      </c>
      <c r="C14" s="4" t="s">
        <v>40</v>
      </c>
      <c r="D14" s="8" t="s">
        <v>30</v>
      </c>
      <c r="E14" s="4" t="s">
        <v>27</v>
      </c>
      <c r="F14" s="4" t="s">
        <v>15</v>
      </c>
      <c r="G14" s="4">
        <v>8</v>
      </c>
      <c r="H14" s="6">
        <f>VLOOKUP(E14,'[1]ARISTO PHARMASEUTICALS'!$C$3:$D$41,2,FALSE)</f>
        <v>20.48</v>
      </c>
      <c r="I14" s="6">
        <f t="shared" si="0"/>
        <v>16</v>
      </c>
      <c r="J14" s="6">
        <f t="shared" si="1"/>
        <v>32.768000000000001</v>
      </c>
      <c r="K14" s="6">
        <v>35</v>
      </c>
      <c r="L14" s="6">
        <f t="shared" si="2"/>
        <v>247.608</v>
      </c>
    </row>
    <row r="15" spans="1:12" ht="15" customHeight="1">
      <c r="A15" s="23">
        <v>12</v>
      </c>
      <c r="B15" s="4" t="s">
        <v>3</v>
      </c>
      <c r="C15" s="4" t="s">
        <v>32</v>
      </c>
      <c r="D15" s="8" t="s">
        <v>30</v>
      </c>
      <c r="E15" s="4" t="s">
        <v>27</v>
      </c>
      <c r="F15" s="4" t="s">
        <v>4</v>
      </c>
      <c r="G15" s="4">
        <v>1</v>
      </c>
      <c r="H15" s="6">
        <f>VLOOKUP(E15,'[1]ARISTO PHARMASEUTICALS'!$C$3:$D$41,2,FALSE)</f>
        <v>20.48</v>
      </c>
      <c r="I15" s="6">
        <f t="shared" si="0"/>
        <v>2</v>
      </c>
      <c r="J15" s="6">
        <f t="shared" si="1"/>
        <v>4.0960000000000001</v>
      </c>
      <c r="K15" s="6">
        <v>35</v>
      </c>
      <c r="L15" s="6">
        <f t="shared" si="2"/>
        <v>61.576000000000001</v>
      </c>
    </row>
    <row r="16" spans="1:12" ht="15" customHeight="1">
      <c r="A16" s="23">
        <v>13</v>
      </c>
      <c r="B16" s="4" t="s">
        <v>3</v>
      </c>
      <c r="C16" s="4" t="s">
        <v>33</v>
      </c>
      <c r="D16" s="8" t="s">
        <v>30</v>
      </c>
      <c r="E16" s="4" t="s">
        <v>27</v>
      </c>
      <c r="F16" s="4" t="s">
        <v>5</v>
      </c>
      <c r="G16" s="4">
        <v>1</v>
      </c>
      <c r="H16" s="6">
        <f>VLOOKUP(E16,'[1]ARISTO PHARMASEUTICALS'!$C$3:$D$41,2,FALSE)</f>
        <v>20.48</v>
      </c>
      <c r="I16" s="6">
        <f t="shared" si="0"/>
        <v>2</v>
      </c>
      <c r="J16" s="6">
        <f t="shared" si="1"/>
        <v>4.0960000000000001</v>
      </c>
      <c r="K16" s="6">
        <v>35</v>
      </c>
      <c r="L16" s="6">
        <f t="shared" si="2"/>
        <v>61.576000000000001</v>
      </c>
    </row>
    <row r="17" spans="1:12" ht="15" customHeight="1">
      <c r="A17" s="23">
        <v>14</v>
      </c>
      <c r="B17" s="4" t="s">
        <v>3</v>
      </c>
      <c r="C17" s="4" t="s">
        <v>34</v>
      </c>
      <c r="D17" s="8" t="s">
        <v>30</v>
      </c>
      <c r="E17" s="4" t="s">
        <v>27</v>
      </c>
      <c r="F17" s="4" t="s">
        <v>6</v>
      </c>
      <c r="G17" s="4">
        <v>1</v>
      </c>
      <c r="H17" s="6">
        <f>VLOOKUP(E17,'[1]ARISTO PHARMASEUTICALS'!$C$3:$D$41,2,FALSE)</f>
        <v>20.48</v>
      </c>
      <c r="I17" s="6">
        <f t="shared" si="0"/>
        <v>2</v>
      </c>
      <c r="J17" s="6">
        <f t="shared" si="1"/>
        <v>4.0960000000000001</v>
      </c>
      <c r="K17" s="6">
        <v>35</v>
      </c>
      <c r="L17" s="6">
        <f t="shared" si="2"/>
        <v>61.576000000000001</v>
      </c>
    </row>
    <row r="18" spans="1:12" ht="15" customHeight="1">
      <c r="A18" s="23">
        <v>15</v>
      </c>
      <c r="B18" s="4" t="s">
        <v>3</v>
      </c>
      <c r="C18" s="4" t="s">
        <v>46</v>
      </c>
      <c r="D18" s="8" t="s">
        <v>30</v>
      </c>
      <c r="E18" s="4" t="s">
        <v>29</v>
      </c>
      <c r="F18" s="4" t="s">
        <v>25</v>
      </c>
      <c r="G18" s="4">
        <v>2</v>
      </c>
      <c r="H18" s="6">
        <f>VLOOKUP(E18,'[1]ARISTO PHARMASEUTICALS'!$C$3:$D$41,2,FALSE)</f>
        <v>30.74</v>
      </c>
      <c r="I18" s="6">
        <f t="shared" si="0"/>
        <v>4</v>
      </c>
      <c r="J18" s="6">
        <f t="shared" si="1"/>
        <v>12.295999999999999</v>
      </c>
      <c r="K18" s="6">
        <v>35</v>
      </c>
      <c r="L18" s="6">
        <f t="shared" si="2"/>
        <v>112.77599999999998</v>
      </c>
    </row>
    <row r="19" spans="1:12" ht="15" customHeight="1">
      <c r="A19" s="23">
        <v>16</v>
      </c>
      <c r="B19" s="4" t="s">
        <v>18</v>
      </c>
      <c r="C19" s="4" t="s">
        <v>42</v>
      </c>
      <c r="D19" s="8" t="s">
        <v>30</v>
      </c>
      <c r="E19" s="4" t="s">
        <v>28</v>
      </c>
      <c r="F19" s="4" t="s">
        <v>19</v>
      </c>
      <c r="G19" s="4">
        <v>11</v>
      </c>
      <c r="H19" s="6">
        <f>VLOOKUP(E19,'[1]ARISTO PHARMASEUTICALS'!$C$3:$D$41,2,FALSE)</f>
        <v>23.95</v>
      </c>
      <c r="I19" s="6">
        <f t="shared" si="0"/>
        <v>22</v>
      </c>
      <c r="J19" s="6">
        <f t="shared" si="1"/>
        <v>52.69</v>
      </c>
      <c r="K19" s="6">
        <v>35</v>
      </c>
      <c r="L19" s="6">
        <f t="shared" si="2"/>
        <v>373.14</v>
      </c>
    </row>
    <row r="20" spans="1:12" s="3" customFormat="1" ht="15" customHeight="1">
      <c r="A20" s="11" t="s">
        <v>56</v>
      </c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7">
        <f>ROUND(SUM(L4:L19),0)</f>
        <v>2413</v>
      </c>
    </row>
    <row r="21" spans="1:12" s="3" customFormat="1" ht="30" customHeight="1">
      <c r="A21" s="15" t="s">
        <v>59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2" s="3" customFormat="1" ht="30" customHeight="1" thickBot="1">
      <c r="A22" s="15" t="s">
        <v>26</v>
      </c>
      <c r="B22" s="15"/>
      <c r="C22" s="15"/>
      <c r="D22" s="15"/>
      <c r="E22" s="15"/>
      <c r="F22" s="15"/>
      <c r="G22" s="21"/>
      <c r="H22" s="16"/>
      <c r="I22" s="16"/>
      <c r="J22" s="16"/>
      <c r="K22" s="16"/>
      <c r="L22" s="16"/>
    </row>
    <row r="23" spans="1:12" ht="15.75" thickBot="1">
      <c r="G23" s="22">
        <f>SUM(G4:G19)</f>
        <v>56</v>
      </c>
    </row>
  </sheetData>
  <sortState ref="B4:L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3:C1048576">
    <cfRule type="duplicateValues" dxfId="2" priority="2"/>
    <cfRule type="duplicateValues" dxfId="1" priority="3"/>
    <cfRule type="duplicateValues" dxfId="0" priority="1"/>
  </conditionalFormatting>
  <pageMargins left="0.3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2024-12-16T08:41:53Z</cp:lastPrinted>
  <dcterms:created xsi:type="dcterms:W3CDTF">2024-12-10T09:41:49Z</dcterms:created>
  <dcterms:modified xsi:type="dcterms:W3CDTF">2024-12-16T08:42:06Z</dcterms:modified>
</cp:coreProperties>
</file>