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Invoice!$A$3:$N$30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J4" i="1" l="1"/>
  <c r="K4" i="1"/>
  <c r="L4" i="1"/>
  <c r="M4" i="1" s="1"/>
  <c r="I28" i="1"/>
  <c r="H28" i="1"/>
  <c r="G28" i="1"/>
  <c r="L26" i="1"/>
  <c r="K26" i="1"/>
  <c r="M26" i="1" s="1"/>
  <c r="J26" i="1"/>
  <c r="L25" i="1"/>
  <c r="K25" i="1"/>
  <c r="M25" i="1" s="1"/>
  <c r="J25" i="1"/>
  <c r="L24" i="1"/>
  <c r="K24" i="1"/>
  <c r="M24" i="1" s="1"/>
  <c r="J24" i="1"/>
  <c r="L23" i="1"/>
  <c r="K23" i="1"/>
  <c r="M23" i="1" s="1"/>
  <c r="J23" i="1"/>
  <c r="L22" i="1"/>
  <c r="K22" i="1"/>
  <c r="M22" i="1" s="1"/>
  <c r="J22" i="1"/>
  <c r="L21" i="1"/>
  <c r="K21" i="1"/>
  <c r="M21" i="1" s="1"/>
  <c r="J21" i="1"/>
  <c r="L20" i="1"/>
  <c r="K20" i="1"/>
  <c r="M20" i="1" s="1"/>
  <c r="J20" i="1"/>
  <c r="L19" i="1"/>
  <c r="K19" i="1"/>
  <c r="M19" i="1" s="1"/>
  <c r="J19" i="1"/>
  <c r="L18" i="1"/>
  <c r="K18" i="1"/>
  <c r="M18" i="1" s="1"/>
  <c r="J18" i="1"/>
  <c r="L17" i="1"/>
  <c r="K17" i="1"/>
  <c r="M17" i="1" s="1"/>
  <c r="J17" i="1"/>
  <c r="L16" i="1"/>
  <c r="K16" i="1"/>
  <c r="M16" i="1" s="1"/>
  <c r="J16" i="1"/>
  <c r="L15" i="1"/>
  <c r="K15" i="1"/>
  <c r="M15" i="1" s="1"/>
  <c r="J15" i="1"/>
  <c r="L14" i="1"/>
  <c r="K14" i="1"/>
  <c r="M14" i="1" s="1"/>
  <c r="J14" i="1"/>
  <c r="L13" i="1"/>
  <c r="K13" i="1"/>
  <c r="J13" i="1"/>
  <c r="L12" i="1"/>
  <c r="K12" i="1"/>
  <c r="M12" i="1" s="1"/>
  <c r="J12" i="1"/>
  <c r="L11" i="1"/>
  <c r="K11" i="1"/>
  <c r="J11" i="1"/>
  <c r="L10" i="1"/>
  <c r="K10" i="1"/>
  <c r="J10" i="1"/>
  <c r="L9" i="1"/>
  <c r="K9" i="1"/>
  <c r="J9" i="1"/>
  <c r="L8" i="1"/>
  <c r="K8" i="1"/>
  <c r="M8" i="1" s="1"/>
  <c r="J8" i="1"/>
  <c r="L7" i="1"/>
  <c r="K7" i="1"/>
  <c r="J7" i="1"/>
  <c r="L6" i="1"/>
  <c r="K6" i="1"/>
  <c r="M6" i="1" s="1"/>
  <c r="J6" i="1"/>
  <c r="L5" i="1"/>
  <c r="K5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M13" i="1" l="1"/>
  <c r="M7" i="1"/>
  <c r="M11" i="1"/>
  <c r="M9" i="1"/>
  <c r="M10" i="1"/>
  <c r="M5" i="1"/>
  <c r="L2" i="2"/>
  <c r="M27" i="1" l="1"/>
</calcChain>
</file>

<file path=xl/sharedStrings.xml><?xml version="1.0" encoding="utf-8"?>
<sst xmlns="http://schemas.openxmlformats.org/spreadsheetml/2006/main" count="179" uniqueCount="116">
  <si>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</si>
  <si>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</si>
  <si>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</si>
  <si>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</si>
  <si>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</si>
  <si>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</si>
  <si>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</si>
  <si>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</si>
  <si>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</si>
  <si>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</si>
  <si>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</si>
  <si>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</si>
  <si>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</si>
  <si>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</si>
  <si>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</si>
  <si>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</si>
  <si>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</si>
  <si>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</si>
  <si>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</si>
  <si>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</si>
  <si>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</si>
  <si>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</si>
  <si>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</si>
  <si>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</si>
  <si>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/>
  </si>
  <si>
    <t>AMT.</t>
  </si>
  <si>
    <t>UNLOAD ING</t>
  </si>
  <si>
    <t xml:space="preserve">To,
PRIMCO INDUSTRIES PVT. LTD.
Address: JAGATPUR, CUTTACK, 9289309202
GST No: 21AAMCP7195C1ZD
</t>
  </si>
  <si>
    <t>G UDAYAGIRI</t>
  </si>
  <si>
    <t>KODALA</t>
  </si>
  <si>
    <t>DERA</t>
  </si>
  <si>
    <t>Thanking you for your business.
PRAGATI LOGISTICS</t>
  </si>
  <si>
    <t>CHARICHHAK</t>
  </si>
  <si>
    <t>BOLAGARH</t>
  </si>
  <si>
    <t>04/9/2025</t>
  </si>
  <si>
    <t>PL/JA/10472</t>
  </si>
  <si>
    <t>176</t>
  </si>
  <si>
    <t>BARIPADA</t>
  </si>
  <si>
    <t>CHHABI GHAR</t>
  </si>
  <si>
    <t>05/9/2025</t>
  </si>
  <si>
    <t>PL/JA/10511</t>
  </si>
  <si>
    <t>177</t>
  </si>
  <si>
    <t>BUGUDA</t>
  </si>
  <si>
    <t>LAXMI NARAYAN SANITARY</t>
  </si>
  <si>
    <t>08/9/2025</t>
  </si>
  <si>
    <t>PL/JA/10674</t>
  </si>
  <si>
    <t>178</t>
  </si>
  <si>
    <t>KULLADA</t>
  </si>
  <si>
    <t>PRUSTY AGENCY</t>
  </si>
  <si>
    <t>PL/JA/10723</t>
  </si>
  <si>
    <t>179</t>
  </si>
  <si>
    <t>RAIKIA</t>
  </si>
  <si>
    <t>RAJA HARDWARE AND COLOUR</t>
  </si>
  <si>
    <t>09/9/2025</t>
  </si>
  <si>
    <t>PL/JA/10730</t>
  </si>
  <si>
    <t>180</t>
  </si>
  <si>
    <t>SAI SHANKAR HARDWARE STORE</t>
  </si>
  <si>
    <t>10/9/2025</t>
  </si>
  <si>
    <t>PL/JA/10876</t>
  </si>
  <si>
    <t>181</t>
  </si>
  <si>
    <t>SISIR CHANDRA MAHAPATRA</t>
  </si>
  <si>
    <t>12/9/2025</t>
  </si>
  <si>
    <t>PL/JA/10923</t>
  </si>
  <si>
    <t>182</t>
  </si>
  <si>
    <t>BHUBANESWAR</t>
  </si>
  <si>
    <t>MADAN MOHAN HARDWARE STORE</t>
  </si>
  <si>
    <t>PL/JA/10940</t>
  </si>
  <si>
    <t>183</t>
  </si>
  <si>
    <t>SANKARAKHOL</t>
  </si>
  <si>
    <t xml:space="preserve">SHREE MAHAVEER TRADERS </t>
  </si>
  <si>
    <t>15/9/2025</t>
  </si>
  <si>
    <t>PL/JA/11087</t>
  </si>
  <si>
    <t>184</t>
  </si>
  <si>
    <t>NIALI</t>
  </si>
  <si>
    <t>ROSHNI WARES HUB</t>
  </si>
  <si>
    <t>16/9/2025</t>
  </si>
  <si>
    <t>PL/JA/11096</t>
  </si>
  <si>
    <t>185</t>
  </si>
  <si>
    <t>SAHOO HARDWARE</t>
  </si>
  <si>
    <t>17/9/2025</t>
  </si>
  <si>
    <t>PL/JA/11149</t>
  </si>
  <si>
    <t>20/9/2025</t>
  </si>
  <si>
    <t>PL/JA/11329</t>
  </si>
  <si>
    <t>186</t>
  </si>
  <si>
    <t>HARICHANDANPUR</t>
  </si>
  <si>
    <t>GAYATRI PAINTS STORE</t>
  </si>
  <si>
    <t>PL/JA/11330</t>
  </si>
  <si>
    <t>187</t>
  </si>
  <si>
    <t>PL/JA/11384</t>
  </si>
  <si>
    <t>188</t>
  </si>
  <si>
    <t>S S HARDWARE AND COLOURS</t>
  </si>
  <si>
    <t>PL/JA/11385</t>
  </si>
  <si>
    <t>189</t>
  </si>
  <si>
    <t>B S TRADERS</t>
  </si>
  <si>
    <t>PL/JA/11386</t>
  </si>
  <si>
    <t>190</t>
  </si>
  <si>
    <t>PL/JA/11387</t>
  </si>
  <si>
    <t>191</t>
  </si>
  <si>
    <t>22/9/2025</t>
  </si>
  <si>
    <t>PL/JA/11409</t>
  </si>
  <si>
    <t>192</t>
  </si>
  <si>
    <t>PL/JA/11410</t>
  </si>
  <si>
    <t>193</t>
  </si>
  <si>
    <t>MADAN MOHAN HARDWARE</t>
  </si>
  <si>
    <t>PL/JA/11415</t>
  </si>
  <si>
    <t>194</t>
  </si>
  <si>
    <t>24/9/2025</t>
  </si>
  <si>
    <t>PL/JA/11524</t>
  </si>
  <si>
    <t>195</t>
  </si>
  <si>
    <t>PL/JA/11525</t>
  </si>
  <si>
    <t>196</t>
  </si>
  <si>
    <t>30/9/2025</t>
  </si>
  <si>
    <t>PL/JA/11999</t>
  </si>
  <si>
    <t>197</t>
  </si>
  <si>
    <t>(RUPEES TWENTY NINE THOUSAND SIX HUNDRED EIGHTEEN ONLY)</t>
  </si>
  <si>
    <t>Bill Date: 30/09/2025
Bill No : 16984
Total Amount: 29618.00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</si>
</sst>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20" xfId="0" applyFont="1" applyBorder="1" applyAlignment="1">
      <alignment wrapText="1"/>
    </xf>
    <xf numFmtId="164" fontId="1" fillId="0" borderId="21" xfId="0" applyNumberFormat="1" applyFont="1" applyBorder="1" applyAlignment="1">
      <alignment wrapText="1"/>
    </xf>
    <xf numFmtId="0" fontId="1" fillId="0" borderId="21" xfId="0" applyFont="1" applyBorder="1" applyAlignment="1">
      <alignment wrapText="1"/>
    </xf>
    <xf numFmtId="165" fontId="1" fillId="0" borderId="21" xfId="0" applyNumberFormat="1" applyFont="1" applyBorder="1" applyAlignment="1">
      <alignment wrapText="1"/>
    </xf>
    <xf numFmtId="2" fontId="1" fillId="0" borderId="21" xfId="0" applyNumberFormat="1" applyFont="1" applyBorder="1" applyAlignment="1">
      <alignment wrapText="1"/>
    </xf>
    <xf numFmtId="2" fontId="1" fillId="0" borderId="22" xfId="0" applyNumberFormat="1" applyFont="1" applyBorder="1" applyAlignment="1">
      <alignment wrapText="1"/>
    </xf>
    <xf numFmtId="0" fontId="1" fillId="0" borderId="18" xfId="0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165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2" fontId="1" fillId="0" borderId="19" xfId="0" applyNumberFormat="1" applyFont="1" applyBorder="1" applyAlignment="1">
      <alignment wrapText="1"/>
    </xf>
    <xf numFmtId="0" fontId="1" fillId="0" borderId="23" xfId="0" applyFont="1" applyBorder="1" applyAlignment="1">
      <alignment wrapText="1"/>
    </xf>
    <xf numFmtId="164" fontId="1" fillId="0" borderId="24" xfId="0" applyNumberFormat="1" applyFont="1" applyBorder="1" applyAlignment="1">
      <alignment wrapText="1"/>
    </xf>
    <xf numFmtId="2" fontId="1" fillId="0" borderId="24" xfId="0" applyNumberFormat="1" applyFont="1" applyBorder="1" applyAlignment="1">
      <alignment wrapText="1"/>
    </xf>
    <xf numFmtId="2" fontId="1" fillId="0" borderId="25" xfId="0" applyNumberFormat="1" applyFont="1" applyBorder="1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24" xfId="0" applyFont="1" applyBorder="1" applyAlignment="1">
      <alignment wrapText="1"/>
    </xf>
    <xf numFmtId="165" fontId="1" fillId="0" borderId="24" xfId="0" applyNumberFormat="1" applyFont="1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0" xfId="0" applyAlignment="1">
      <alignment horizontal="right" vertical="center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0" fillId="2" borderId="12" xfId="0" applyFill="1" applyBorder="1"/>
    <xf numFmtId="0" fontId="0" fillId="0" borderId="12" xfId="0" applyFill="1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2" fontId="0" fillId="2" borderId="16" xfId="0" applyNumberFormat="1" applyFill="1" applyBorder="1"/>
    <xf numFmtId="2" fontId="0" fillId="2" borderId="17" xfId="0" applyNumberFormat="1" applyFill="1" applyBorder="1"/>
    <xf numFmtId="0" fontId="0" fillId="2" borderId="13" xfId="0" applyFill="1" applyBorder="1" applyAlignment="1">
      <alignment horizontal="center"/>
    </xf>
    <xf numFmtId="2" fontId="0" fillId="2" borderId="14" xfId="0" applyNumberFormat="1" applyFill="1" applyBorder="1"/>
    <xf numFmtId="0" fontId="0" fillId="0" borderId="13" xfId="0" applyFill="1" applyBorder="1" applyAlignment="1">
      <alignment horizontal="center"/>
    </xf>
    <xf numFmtId="2" fontId="0" fillId="0" borderId="14" xfId="0" applyNumberFormat="1" applyFill="1" applyBorder="1"/>
    <xf numFmtId="0" fontId="0" fillId="2" borderId="30" xfId="0" applyFill="1" applyBorder="1" applyAlignment="1">
      <alignment horizontal="center"/>
    </xf>
    <xf numFmtId="0" fontId="0" fillId="2" borderId="31" xfId="0" applyFill="1" applyBorder="1"/>
    <xf numFmtId="2" fontId="0" fillId="2" borderId="31" xfId="0" applyNumberFormat="1" applyFill="1" applyBorder="1"/>
    <xf numFmtId="2" fontId="0" fillId="2" borderId="32" xfId="0" applyNumberFormat="1" applyFill="1" applyBorder="1"/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7</xdr:col>
      <xdr:colOff>518922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05147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  <cell r="D3" t="str">
            <v>DISTANCE</v>
          </cell>
          <cell r="E3" t="str">
            <v>RATE / KG.</v>
          </cell>
        </row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  <row r="149">
          <cell r="C149" t="str">
            <v>BALIA BALASORE</v>
          </cell>
          <cell r="D149">
            <v>210</v>
          </cell>
          <cell r="E149">
            <v>2.75</v>
          </cell>
        </row>
        <row r="150">
          <cell r="C150" t="str">
            <v>GANGAPUR</v>
          </cell>
          <cell r="D150">
            <v>280</v>
          </cell>
          <cell r="E150">
            <v>3.25</v>
          </cell>
        </row>
        <row r="151">
          <cell r="C151" t="str">
            <v>JAIPUR ROAD (PARADEEP ROAD)</v>
          </cell>
          <cell r="D151">
            <v>100</v>
          </cell>
          <cell r="E151">
            <v>2</v>
          </cell>
        </row>
        <row r="152">
          <cell r="C152" t="str">
            <v>KALYANPUR DIGAPAHANDI</v>
          </cell>
          <cell r="D152">
            <v>265</v>
          </cell>
          <cell r="E152">
            <v>3.25</v>
          </cell>
        </row>
        <row r="153">
          <cell r="C153" t="str">
            <v>HINJILICUT</v>
          </cell>
          <cell r="D153">
            <v>230</v>
          </cell>
          <cell r="E153">
            <v>2.75</v>
          </cell>
        </row>
        <row r="154">
          <cell r="C154" t="str">
            <v>KHALLIKOTE</v>
          </cell>
          <cell r="D154">
            <v>270</v>
          </cell>
          <cell r="E154">
            <v>3.25</v>
          </cell>
        </row>
        <row r="155">
          <cell r="C155" t="str">
            <v>HUMMA</v>
          </cell>
          <cell r="D155">
            <v>250</v>
          </cell>
          <cell r="E155">
            <v>2.75</v>
          </cell>
        </row>
        <row r="156">
          <cell r="C156" t="str">
            <v>GOLABANDHA</v>
          </cell>
          <cell r="D156">
            <v>225</v>
          </cell>
          <cell r="E156">
            <v>2.75</v>
          </cell>
        </row>
        <row r="157">
          <cell r="C157" t="str">
            <v>JAJPUR ROAD</v>
          </cell>
          <cell r="D157">
            <v>80</v>
          </cell>
          <cell r="E157">
            <v>2</v>
          </cell>
        </row>
        <row r="158">
          <cell r="C158" t="str">
            <v>DERA</v>
          </cell>
          <cell r="D158">
            <v>140</v>
          </cell>
          <cell r="E158">
            <v>2.75</v>
          </cell>
        </row>
        <row r="159">
          <cell r="C159" t="str">
            <v>GANJAM</v>
          </cell>
          <cell r="D159">
            <v>260</v>
          </cell>
          <cell r="E159">
            <v>3.25</v>
          </cell>
        </row>
        <row r="160">
          <cell r="C160" t="str">
            <v>GIRISOLA</v>
          </cell>
          <cell r="D160">
            <v>235</v>
          </cell>
          <cell r="E160">
            <v>2.75</v>
          </cell>
        </row>
        <row r="161">
          <cell r="C161" t="str">
            <v>BOLAGARH</v>
          </cell>
          <cell r="D161">
            <v>100</v>
          </cell>
          <cell r="E161">
            <v>2</v>
          </cell>
        </row>
        <row r="162">
          <cell r="C162" t="str">
            <v>GANDARPUR</v>
          </cell>
          <cell r="D162">
            <v>15</v>
          </cell>
          <cell r="E162">
            <v>2</v>
          </cell>
        </row>
        <row r="163">
          <cell r="C163" t="str">
            <v>HARICHANDANPUR</v>
          </cell>
          <cell r="D163">
            <v>245</v>
          </cell>
          <cell r="E163">
            <v>2.75</v>
          </cell>
        </row>
      </sheetData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Y13" sqref="Y13"/>
    </sheetView>
  </sheetViews>
  <sheetFormatPr defaultColWidth="9.140625" defaultRowHeight="15"/>
  <cols>
    <col min="1" max="1" width="4.28515625" style="1" customWidth="1"/>
    <col min="2" max="2" width="9.7109375" style="14" bestFit="1" customWidth="1"/>
    <col min="3" max="3" width="12.140625" style="1" customWidth="1"/>
    <col min="4" max="4" width="5.140625" style="1" customWidth="1"/>
    <col min="5" max="5" width="6.42578125" style="1" bestFit="1" customWidth="1"/>
    <col min="6" max="6" width="18.28515625" style="1" bestFit="1" customWidth="1"/>
    <col min="7" max="7" width="6" style="1" bestFit="1" customWidth="1"/>
    <col min="8" max="8" width="8.42578125" style="13" bestFit="1" customWidth="1"/>
    <col min="9" max="9" width="10" style="13" bestFit="1" customWidth="1"/>
    <col min="10" max="10" width="6.5703125" style="1" bestFit="1" customWidth="1"/>
    <col min="11" max="11" width="5.85546875" style="15" bestFit="1" customWidth="1"/>
    <col min="12" max="12" width="8.7109375" style="15" bestFit="1" customWidth="1"/>
    <col min="13" max="13" width="8.5703125" style="15" bestFit="1" customWidth="1"/>
    <col min="14" max="14" width="38.28515625" style="1" hidden="1" customWidth="1"/>
    <col min="15" max="16384" width="9.140625" style="1"/>
  </cols>
  <sheetData>
    <row r="1" spans="1:14" ht="83.25" customHeight="1" thickBot="1">
      <c r="A1" s="49"/>
      <c r="B1" s="50"/>
      <c r="C1" s="50"/>
      <c r="D1" s="50"/>
      <c r="E1" s="50"/>
      <c r="F1" s="50"/>
      <c r="G1" s="50"/>
      <c r="H1" s="50"/>
      <c r="I1" s="47" t="s">
        <v>21</v>
      </c>
      <c r="J1" s="47"/>
      <c r="K1" s="47"/>
      <c r="L1" s="47"/>
      <c r="M1" s="48"/>
    </row>
    <row r="2" spans="1:14" s="12" customFormat="1" ht="76.5" customHeight="1" thickBot="1">
      <c r="A2" s="51" t="s">
        <v>27</v>
      </c>
      <c r="B2" s="52"/>
      <c r="C2" s="52"/>
      <c r="D2" s="52"/>
      <c r="E2" s="52"/>
      <c r="F2" s="52"/>
      <c r="G2" s="52"/>
      <c r="H2" s="53"/>
      <c r="I2" s="45" t="s">
        <v>115</v>
      </c>
      <c r="J2" s="45"/>
      <c r="K2" s="45"/>
      <c r="L2" s="45"/>
      <c r="M2" s="46"/>
      <c r="N2" s="15"/>
    </row>
    <row r="3" spans="1:14" ht="26.25" thickBot="1">
      <c r="A3" s="17" t="s">
        <v>13</v>
      </c>
      <c r="B3" s="18" t="s">
        <v>15</v>
      </c>
      <c r="C3" s="19" t="s">
        <v>22</v>
      </c>
      <c r="D3" s="19" t="s">
        <v>0</v>
      </c>
      <c r="E3" s="19" t="s">
        <v>2</v>
      </c>
      <c r="F3" s="19" t="s">
        <v>23</v>
      </c>
      <c r="G3" s="19" t="s">
        <v>4</v>
      </c>
      <c r="H3" s="20" t="s">
        <v>5</v>
      </c>
      <c r="I3" s="20" t="s">
        <v>6</v>
      </c>
      <c r="J3" s="19" t="s">
        <v>7</v>
      </c>
      <c r="K3" s="21" t="s">
        <v>8</v>
      </c>
      <c r="L3" s="21" t="s">
        <v>26</v>
      </c>
      <c r="M3" s="22" t="s">
        <v>25</v>
      </c>
      <c r="N3" s="16" t="s">
        <v>12</v>
      </c>
    </row>
    <row r="4" spans="1:14" s="23" customFormat="1">
      <c r="A4" s="69">
        <v>1</v>
      </c>
      <c r="B4" s="70" t="s">
        <v>34</v>
      </c>
      <c r="C4" s="70" t="s">
        <v>35</v>
      </c>
      <c r="D4" s="70" t="s">
        <v>36</v>
      </c>
      <c r="E4" s="70" t="s">
        <v>11</v>
      </c>
      <c r="F4" s="70" t="s">
        <v>37</v>
      </c>
      <c r="G4" s="70">
        <v>15</v>
      </c>
      <c r="H4" s="70">
        <v>208</v>
      </c>
      <c r="I4" s="70">
        <v>300</v>
      </c>
      <c r="J4" s="70">
        <f>VLOOKUP(F4,'[1]PRIMCO INDUSTRIES'!$C$3:$D$171,2,FALSE)</f>
        <v>255</v>
      </c>
      <c r="K4" s="71">
        <f>VLOOKUP(F4,'[1]PRIMCO INDUSTRIES'!$C$3:$E$168,3,FALSE)</f>
        <v>3.25</v>
      </c>
      <c r="L4" s="71">
        <f>G4*3</f>
        <v>45</v>
      </c>
      <c r="M4" s="72">
        <f>I4*K4+L4</f>
        <v>1020</v>
      </c>
      <c r="N4" s="64" t="s">
        <v>38</v>
      </c>
    </row>
    <row r="5" spans="1:14" s="23" customFormat="1">
      <c r="A5" s="73">
        <f>A4+1</f>
        <v>2</v>
      </c>
      <c r="B5" s="55" t="s">
        <v>39</v>
      </c>
      <c r="C5" s="55" t="s">
        <v>40</v>
      </c>
      <c r="D5" s="55" t="s">
        <v>41</v>
      </c>
      <c r="E5" s="55" t="s">
        <v>11</v>
      </c>
      <c r="F5" s="55" t="s">
        <v>42</v>
      </c>
      <c r="G5" s="55">
        <v>25</v>
      </c>
      <c r="H5" s="55">
        <v>320</v>
      </c>
      <c r="I5" s="55">
        <v>320</v>
      </c>
      <c r="J5" s="55">
        <f>VLOOKUP(F5,'[1]PRIMCO INDUSTRIES'!$C$3:$D$171,2,FALSE)</f>
        <v>180</v>
      </c>
      <c r="K5" s="56">
        <f>VLOOKUP(F5,'[1]PRIMCO INDUSTRIES'!$C$3:$E$168,3,FALSE)</f>
        <v>2.75</v>
      </c>
      <c r="L5" s="56">
        <f>G5*3</f>
        <v>75</v>
      </c>
      <c r="M5" s="74">
        <f>I5*K5+L5</f>
        <v>955</v>
      </c>
      <c r="N5" s="64" t="s">
        <v>43</v>
      </c>
    </row>
    <row r="6" spans="1:14" s="23" customFormat="1">
      <c r="A6" s="73">
        <f t="shared" ref="A6:A26" si="0">A5+1</f>
        <v>3</v>
      </c>
      <c r="B6" s="55" t="s">
        <v>44</v>
      </c>
      <c r="C6" s="55" t="s">
        <v>45</v>
      </c>
      <c r="D6" s="55" t="s">
        <v>46</v>
      </c>
      <c r="E6" s="55" t="s">
        <v>11</v>
      </c>
      <c r="F6" s="55" t="s">
        <v>47</v>
      </c>
      <c r="G6" s="55">
        <v>16</v>
      </c>
      <c r="H6" s="55">
        <v>300</v>
      </c>
      <c r="I6" s="55">
        <v>300</v>
      </c>
      <c r="J6" s="55">
        <f>VLOOKUP(F6,'[1]PRIMCO INDUSTRIES'!$C$3:$D$171,2,FALSE)</f>
        <v>290</v>
      </c>
      <c r="K6" s="56">
        <f>VLOOKUP(F6,'[1]PRIMCO INDUSTRIES'!$C$3:$E$168,3,FALSE)</f>
        <v>3.25</v>
      </c>
      <c r="L6" s="56">
        <f>G6*3</f>
        <v>48</v>
      </c>
      <c r="M6" s="74">
        <f>I6*K6+L6</f>
        <v>1023</v>
      </c>
      <c r="N6" s="64" t="s">
        <v>48</v>
      </c>
    </row>
    <row r="7" spans="1:14" s="23" customFormat="1">
      <c r="A7" s="73">
        <f t="shared" si="0"/>
        <v>4</v>
      </c>
      <c r="B7" s="55" t="s">
        <v>44</v>
      </c>
      <c r="C7" s="55" t="s">
        <v>49</v>
      </c>
      <c r="D7" s="55" t="s">
        <v>50</v>
      </c>
      <c r="E7" s="55" t="s">
        <v>11</v>
      </c>
      <c r="F7" s="55" t="s">
        <v>51</v>
      </c>
      <c r="G7" s="55">
        <v>28</v>
      </c>
      <c r="H7" s="55">
        <v>510</v>
      </c>
      <c r="I7" s="55">
        <v>510</v>
      </c>
      <c r="J7" s="55">
        <f>VLOOKUP(F7,'[1]PRIMCO INDUSTRIES'!$C$3:$D$171,2,FALSE)</f>
        <v>270</v>
      </c>
      <c r="K7" s="56">
        <f>VLOOKUP(F7,'[1]PRIMCO INDUSTRIES'!$C$3:$E$168,3,FALSE)</f>
        <v>3.25</v>
      </c>
      <c r="L7" s="56">
        <f>G7*3</f>
        <v>84</v>
      </c>
      <c r="M7" s="74">
        <f>I7*K7+L7</f>
        <v>1741.5</v>
      </c>
      <c r="N7" s="64" t="s">
        <v>52</v>
      </c>
    </row>
    <row r="8" spans="1:14" s="23" customFormat="1">
      <c r="A8" s="75">
        <f t="shared" si="0"/>
        <v>5</v>
      </c>
      <c r="B8" s="57" t="s">
        <v>53</v>
      </c>
      <c r="C8" s="57" t="s">
        <v>54</v>
      </c>
      <c r="D8" s="57" t="s">
        <v>55</v>
      </c>
      <c r="E8" s="57" t="s">
        <v>11</v>
      </c>
      <c r="F8" s="57" t="s">
        <v>32</v>
      </c>
      <c r="G8" s="57">
        <v>3</v>
      </c>
      <c r="H8" s="57">
        <v>60</v>
      </c>
      <c r="I8" s="57">
        <v>200</v>
      </c>
      <c r="J8" s="57">
        <f>VLOOKUP(F8,'[1]PRIMCO INDUSTRIES'!$C$3:$D$171,2,FALSE)</f>
        <v>100</v>
      </c>
      <c r="K8" s="58">
        <f>VLOOKUP(F8,'[1]PRIMCO INDUSTRIES'!$C$3:$E$168,3,FALSE)</f>
        <v>2</v>
      </c>
      <c r="L8" s="58">
        <f>G8*3</f>
        <v>9</v>
      </c>
      <c r="M8" s="76">
        <f>I8*K8+L8</f>
        <v>409</v>
      </c>
      <c r="N8" s="65" t="s">
        <v>56</v>
      </c>
    </row>
    <row r="9" spans="1:14" s="23" customFormat="1">
      <c r="A9" s="75">
        <f t="shared" si="0"/>
        <v>6</v>
      </c>
      <c r="B9" s="57" t="s">
        <v>57</v>
      </c>
      <c r="C9" s="57" t="s">
        <v>58</v>
      </c>
      <c r="D9" s="57" t="s">
        <v>59</v>
      </c>
      <c r="E9" s="57" t="s">
        <v>11</v>
      </c>
      <c r="F9" s="57" t="s">
        <v>28</v>
      </c>
      <c r="G9" s="57">
        <v>14</v>
      </c>
      <c r="H9" s="57">
        <v>146</v>
      </c>
      <c r="I9" s="57">
        <v>300</v>
      </c>
      <c r="J9" s="57">
        <f>VLOOKUP(F9,'[1]PRIMCO INDUSTRIES'!$C$3:$D$171,2,FALSE)</f>
        <v>280</v>
      </c>
      <c r="K9" s="58">
        <f>VLOOKUP(F9,'[1]PRIMCO INDUSTRIES'!$C$3:$E$168,3,FALSE)</f>
        <v>3.25</v>
      </c>
      <c r="L9" s="58">
        <f>G9*3</f>
        <v>42</v>
      </c>
      <c r="M9" s="76">
        <f>I9*K9+L9</f>
        <v>1017</v>
      </c>
      <c r="N9" s="65" t="s">
        <v>60</v>
      </c>
    </row>
    <row r="10" spans="1:14" s="23" customFormat="1">
      <c r="A10" s="75">
        <f t="shared" si="0"/>
        <v>7</v>
      </c>
      <c r="B10" s="57" t="s">
        <v>61</v>
      </c>
      <c r="C10" s="57" t="s">
        <v>62</v>
      </c>
      <c r="D10" s="57" t="s">
        <v>63</v>
      </c>
      <c r="E10" s="57" t="s">
        <v>11</v>
      </c>
      <c r="F10" s="57" t="s">
        <v>64</v>
      </c>
      <c r="G10" s="57">
        <v>15</v>
      </c>
      <c r="H10" s="57">
        <v>300</v>
      </c>
      <c r="I10" s="57">
        <v>300</v>
      </c>
      <c r="J10" s="57">
        <f>VLOOKUP(F10,'[1]PRIMCO INDUSTRIES'!$C$3:$D$171,2,FALSE)</f>
        <v>30</v>
      </c>
      <c r="K10" s="58">
        <f>VLOOKUP(F10,'[1]PRIMCO INDUSTRIES'!$C$3:$E$168,3,FALSE)</f>
        <v>2</v>
      </c>
      <c r="L10" s="58">
        <f>G10*3</f>
        <v>45</v>
      </c>
      <c r="M10" s="76">
        <f>I10*K10+L10</f>
        <v>645</v>
      </c>
      <c r="N10" s="65" t="s">
        <v>65</v>
      </c>
    </row>
    <row r="11" spans="1:14" s="23" customFormat="1">
      <c r="A11" s="75">
        <f t="shared" si="0"/>
        <v>8</v>
      </c>
      <c r="B11" s="57" t="s">
        <v>61</v>
      </c>
      <c r="C11" s="57" t="s">
        <v>66</v>
      </c>
      <c r="D11" s="57" t="s">
        <v>67</v>
      </c>
      <c r="E11" s="57" t="s">
        <v>11</v>
      </c>
      <c r="F11" s="57" t="s">
        <v>68</v>
      </c>
      <c r="G11" s="57">
        <v>27</v>
      </c>
      <c r="H11" s="57">
        <v>273</v>
      </c>
      <c r="I11" s="57">
        <v>273</v>
      </c>
      <c r="J11" s="57">
        <f>VLOOKUP(F11,'[1]PRIMCO INDUSTRIES'!$C$3:$D$171,2,FALSE)</f>
        <v>225</v>
      </c>
      <c r="K11" s="58">
        <f>VLOOKUP(F11,'[1]PRIMCO INDUSTRIES'!$C$3:$E$168,3,FALSE)</f>
        <v>2.75</v>
      </c>
      <c r="L11" s="58">
        <f>G11*3</f>
        <v>81</v>
      </c>
      <c r="M11" s="76">
        <f>I11*K11+L11</f>
        <v>831.75</v>
      </c>
      <c r="N11" s="65" t="s">
        <v>69</v>
      </c>
    </row>
    <row r="12" spans="1:14" s="23" customFormat="1">
      <c r="A12" s="75">
        <f t="shared" si="0"/>
        <v>9</v>
      </c>
      <c r="B12" s="57" t="s">
        <v>70</v>
      </c>
      <c r="C12" s="57" t="s">
        <v>71</v>
      </c>
      <c r="D12" s="57" t="s">
        <v>72</v>
      </c>
      <c r="E12" s="57" t="s">
        <v>11</v>
      </c>
      <c r="F12" s="57" t="s">
        <v>73</v>
      </c>
      <c r="G12" s="57">
        <v>21</v>
      </c>
      <c r="H12" s="57">
        <v>203</v>
      </c>
      <c r="I12" s="57">
        <v>203</v>
      </c>
      <c r="J12" s="57">
        <f>VLOOKUP(F12,'[1]PRIMCO INDUSTRIES'!$C$3:$D$171,2,FALSE)</f>
        <v>60</v>
      </c>
      <c r="K12" s="58">
        <f>VLOOKUP(F12,'[1]PRIMCO INDUSTRIES'!$C$3:$E$168,3,FALSE)</f>
        <v>2</v>
      </c>
      <c r="L12" s="58">
        <f>G12*3</f>
        <v>63</v>
      </c>
      <c r="M12" s="76">
        <f>I12*K12+L12</f>
        <v>469</v>
      </c>
      <c r="N12" s="65" t="s">
        <v>74</v>
      </c>
    </row>
    <row r="13" spans="1:14" s="23" customFormat="1">
      <c r="A13" s="75">
        <f t="shared" si="0"/>
        <v>10</v>
      </c>
      <c r="B13" s="57" t="s">
        <v>75</v>
      </c>
      <c r="C13" s="57" t="s">
        <v>76</v>
      </c>
      <c r="D13" s="57" t="s">
        <v>77</v>
      </c>
      <c r="E13" s="57" t="s">
        <v>11</v>
      </c>
      <c r="F13" s="57" t="s">
        <v>30</v>
      </c>
      <c r="G13" s="57">
        <v>40</v>
      </c>
      <c r="H13" s="57">
        <v>1000</v>
      </c>
      <c r="I13" s="57">
        <v>1000</v>
      </c>
      <c r="J13" s="57">
        <f>VLOOKUP(F13,'[1]PRIMCO INDUSTRIES'!$C$3:$D$171,2,FALSE)</f>
        <v>140</v>
      </c>
      <c r="K13" s="58">
        <f>VLOOKUP(F13,'[1]PRIMCO INDUSTRIES'!$C$3:$E$168,3,FALSE)</f>
        <v>2.75</v>
      </c>
      <c r="L13" s="58">
        <f>G13*3</f>
        <v>120</v>
      </c>
      <c r="M13" s="76">
        <f>I13*K13+L13</f>
        <v>2870</v>
      </c>
      <c r="N13" s="65" t="s">
        <v>78</v>
      </c>
    </row>
    <row r="14" spans="1:14" s="23" customFormat="1">
      <c r="A14" s="75">
        <f t="shared" si="0"/>
        <v>11</v>
      </c>
      <c r="B14" s="57" t="s">
        <v>79</v>
      </c>
      <c r="C14" s="57" t="s">
        <v>80</v>
      </c>
      <c r="D14" s="59">
        <v>198</v>
      </c>
      <c r="E14" s="57" t="s">
        <v>11</v>
      </c>
      <c r="F14" s="57" t="s">
        <v>73</v>
      </c>
      <c r="G14" s="57">
        <v>3</v>
      </c>
      <c r="H14" s="57">
        <v>60</v>
      </c>
      <c r="I14" s="57">
        <v>60</v>
      </c>
      <c r="J14" s="57">
        <f>VLOOKUP(F14,'[1]PRIMCO INDUSTRIES'!$C$3:$D$171,2,FALSE)</f>
        <v>60</v>
      </c>
      <c r="K14" s="58">
        <f>VLOOKUP(F14,'[1]PRIMCO INDUSTRIES'!$C$3:$E$168,3,FALSE)</f>
        <v>2</v>
      </c>
      <c r="L14" s="58">
        <f>G14*3</f>
        <v>9</v>
      </c>
      <c r="M14" s="76">
        <f>I14*K14+L14</f>
        <v>129</v>
      </c>
      <c r="N14" s="65" t="s">
        <v>74</v>
      </c>
    </row>
    <row r="15" spans="1:14" s="23" customFormat="1">
      <c r="A15" s="75">
        <f t="shared" si="0"/>
        <v>12</v>
      </c>
      <c r="B15" s="57" t="s">
        <v>81</v>
      </c>
      <c r="C15" s="57" t="s">
        <v>82</v>
      </c>
      <c r="D15" s="57" t="s">
        <v>83</v>
      </c>
      <c r="E15" s="57" t="s">
        <v>11</v>
      </c>
      <c r="F15" s="57" t="s">
        <v>84</v>
      </c>
      <c r="G15" s="57">
        <v>55</v>
      </c>
      <c r="H15" s="57">
        <v>1375</v>
      </c>
      <c r="I15" s="57">
        <v>1375</v>
      </c>
      <c r="J15" s="57">
        <f>VLOOKUP(F15,'[1]PRIMCO INDUSTRIES'!$C$3:$D$171,2,FALSE)</f>
        <v>245</v>
      </c>
      <c r="K15" s="58">
        <f>VLOOKUP(F15,'[1]PRIMCO INDUSTRIES'!$C$3:$E$168,3,FALSE)</f>
        <v>2.75</v>
      </c>
      <c r="L15" s="58">
        <f>G15*3</f>
        <v>165</v>
      </c>
      <c r="M15" s="76">
        <f>I15*K15+L15</f>
        <v>3946.25</v>
      </c>
      <c r="N15" s="65" t="s">
        <v>85</v>
      </c>
    </row>
    <row r="16" spans="1:14" s="23" customFormat="1">
      <c r="A16" s="75">
        <f t="shared" si="0"/>
        <v>13</v>
      </c>
      <c r="B16" s="57" t="s">
        <v>81</v>
      </c>
      <c r="C16" s="57" t="s">
        <v>86</v>
      </c>
      <c r="D16" s="57" t="s">
        <v>87</v>
      </c>
      <c r="E16" s="57" t="s">
        <v>11</v>
      </c>
      <c r="F16" s="57" t="s">
        <v>84</v>
      </c>
      <c r="G16" s="57">
        <v>45</v>
      </c>
      <c r="H16" s="57">
        <v>1125</v>
      </c>
      <c r="I16" s="57">
        <v>1125</v>
      </c>
      <c r="J16" s="57">
        <f>VLOOKUP(F16,'[1]PRIMCO INDUSTRIES'!$C$3:$D$171,2,FALSE)</f>
        <v>245</v>
      </c>
      <c r="K16" s="58">
        <f>VLOOKUP(F16,'[1]PRIMCO INDUSTRIES'!$C$3:$E$168,3,FALSE)</f>
        <v>2.75</v>
      </c>
      <c r="L16" s="58">
        <f>G16*3</f>
        <v>135</v>
      </c>
      <c r="M16" s="76">
        <f>I16*K16+L16</f>
        <v>3228.75</v>
      </c>
      <c r="N16" s="65" t="s">
        <v>85</v>
      </c>
    </row>
    <row r="17" spans="1:14" s="23" customFormat="1">
      <c r="A17" s="75">
        <f t="shared" si="0"/>
        <v>14</v>
      </c>
      <c r="B17" s="57" t="s">
        <v>81</v>
      </c>
      <c r="C17" s="57" t="s">
        <v>88</v>
      </c>
      <c r="D17" s="57" t="s">
        <v>89</v>
      </c>
      <c r="E17" s="57" t="s">
        <v>11</v>
      </c>
      <c r="F17" s="57" t="s">
        <v>33</v>
      </c>
      <c r="G17" s="57">
        <v>39</v>
      </c>
      <c r="H17" s="57">
        <v>815</v>
      </c>
      <c r="I17" s="57">
        <v>815</v>
      </c>
      <c r="J17" s="57">
        <f>VLOOKUP(F17,'[1]PRIMCO INDUSTRIES'!$C$3:$D$171,2,FALSE)</f>
        <v>100</v>
      </c>
      <c r="K17" s="58">
        <f>VLOOKUP(F17,'[1]PRIMCO INDUSTRIES'!$C$3:$E$168,3,FALSE)</f>
        <v>2</v>
      </c>
      <c r="L17" s="58">
        <f>G17*3</f>
        <v>117</v>
      </c>
      <c r="M17" s="76">
        <f>I17*K17+L17</f>
        <v>1747</v>
      </c>
      <c r="N17" s="65" t="s">
        <v>90</v>
      </c>
    </row>
    <row r="18" spans="1:14" s="23" customFormat="1">
      <c r="A18" s="75">
        <f t="shared" si="0"/>
        <v>15</v>
      </c>
      <c r="B18" s="57" t="s">
        <v>81</v>
      </c>
      <c r="C18" s="57" t="s">
        <v>91</v>
      </c>
      <c r="D18" s="57" t="s">
        <v>92</v>
      </c>
      <c r="E18" s="57" t="s">
        <v>11</v>
      </c>
      <c r="F18" s="57" t="s">
        <v>29</v>
      </c>
      <c r="G18" s="57">
        <v>14</v>
      </c>
      <c r="H18" s="57">
        <v>341</v>
      </c>
      <c r="I18" s="57">
        <v>341</v>
      </c>
      <c r="J18" s="57">
        <f>VLOOKUP(F18,'[1]PRIMCO INDUSTRIES'!$C$3:$D$171,2,FALSE)</f>
        <v>265</v>
      </c>
      <c r="K18" s="58">
        <f>VLOOKUP(F18,'[1]PRIMCO INDUSTRIES'!$C$3:$E$168,3,FALSE)</f>
        <v>3.25</v>
      </c>
      <c r="L18" s="58">
        <f>G18*3</f>
        <v>42</v>
      </c>
      <c r="M18" s="76">
        <f>I18*K18+L18</f>
        <v>1150.25</v>
      </c>
      <c r="N18" s="65" t="s">
        <v>93</v>
      </c>
    </row>
    <row r="19" spans="1:14" s="23" customFormat="1">
      <c r="A19" s="75">
        <f t="shared" si="0"/>
        <v>16</v>
      </c>
      <c r="B19" s="57" t="s">
        <v>81</v>
      </c>
      <c r="C19" s="57" t="s">
        <v>94</v>
      </c>
      <c r="D19" s="57" t="s">
        <v>95</v>
      </c>
      <c r="E19" s="57" t="s">
        <v>11</v>
      </c>
      <c r="F19" s="57" t="s">
        <v>47</v>
      </c>
      <c r="G19" s="57">
        <v>13</v>
      </c>
      <c r="H19" s="57">
        <v>300</v>
      </c>
      <c r="I19" s="57">
        <v>300</v>
      </c>
      <c r="J19" s="57">
        <f>VLOOKUP(F19,'[1]PRIMCO INDUSTRIES'!$C$3:$D$171,2,FALSE)</f>
        <v>290</v>
      </c>
      <c r="K19" s="58">
        <f>VLOOKUP(F19,'[1]PRIMCO INDUSTRIES'!$C$3:$E$168,3,FALSE)</f>
        <v>3.25</v>
      </c>
      <c r="L19" s="58">
        <f>G19*3</f>
        <v>39</v>
      </c>
      <c r="M19" s="76">
        <f>I19*K19+L19</f>
        <v>1014</v>
      </c>
      <c r="N19" s="65" t="s">
        <v>48</v>
      </c>
    </row>
    <row r="20" spans="1:14" s="23" customFormat="1">
      <c r="A20" s="75">
        <f t="shared" si="0"/>
        <v>17</v>
      </c>
      <c r="B20" s="57" t="s">
        <v>81</v>
      </c>
      <c r="C20" s="57" t="s">
        <v>96</v>
      </c>
      <c r="D20" s="57" t="s">
        <v>97</v>
      </c>
      <c r="E20" s="57" t="s">
        <v>11</v>
      </c>
      <c r="F20" s="57" t="s">
        <v>28</v>
      </c>
      <c r="G20" s="57">
        <v>10</v>
      </c>
      <c r="H20" s="57">
        <v>222</v>
      </c>
      <c r="I20" s="57">
        <v>300</v>
      </c>
      <c r="J20" s="57">
        <f>VLOOKUP(F20,'[1]PRIMCO INDUSTRIES'!$C$3:$D$171,2,FALSE)</f>
        <v>280</v>
      </c>
      <c r="K20" s="58">
        <f>VLOOKUP(F20,'[1]PRIMCO INDUSTRIES'!$C$3:$E$168,3,FALSE)</f>
        <v>3.25</v>
      </c>
      <c r="L20" s="58">
        <f>G20*3</f>
        <v>30</v>
      </c>
      <c r="M20" s="76">
        <f>I20*K20+L20</f>
        <v>1005</v>
      </c>
      <c r="N20" s="65" t="s">
        <v>60</v>
      </c>
    </row>
    <row r="21" spans="1:14" s="23" customFormat="1">
      <c r="A21" s="75">
        <f t="shared" si="0"/>
        <v>18</v>
      </c>
      <c r="B21" s="57" t="s">
        <v>98</v>
      </c>
      <c r="C21" s="57" t="s">
        <v>99</v>
      </c>
      <c r="D21" s="57" t="s">
        <v>100</v>
      </c>
      <c r="E21" s="57" t="s">
        <v>11</v>
      </c>
      <c r="F21" s="57" t="s">
        <v>33</v>
      </c>
      <c r="G21" s="57">
        <v>5</v>
      </c>
      <c r="H21" s="57">
        <v>50</v>
      </c>
      <c r="I21" s="57">
        <v>50</v>
      </c>
      <c r="J21" s="57">
        <f>VLOOKUP(F21,'[1]PRIMCO INDUSTRIES'!$C$3:$D$171,2,FALSE)</f>
        <v>100</v>
      </c>
      <c r="K21" s="58">
        <f>VLOOKUP(F21,'[1]PRIMCO INDUSTRIES'!$C$3:$E$168,3,FALSE)</f>
        <v>2</v>
      </c>
      <c r="L21" s="58">
        <f>G21*3</f>
        <v>15</v>
      </c>
      <c r="M21" s="76">
        <f>I21*K21+L21</f>
        <v>115</v>
      </c>
      <c r="N21" s="65" t="s">
        <v>90</v>
      </c>
    </row>
    <row r="22" spans="1:14" s="23" customFormat="1">
      <c r="A22" s="75">
        <f t="shared" si="0"/>
        <v>19</v>
      </c>
      <c r="B22" s="57" t="s">
        <v>98</v>
      </c>
      <c r="C22" s="57" t="s">
        <v>101</v>
      </c>
      <c r="D22" s="57" t="s">
        <v>102</v>
      </c>
      <c r="E22" s="57" t="s">
        <v>11</v>
      </c>
      <c r="F22" s="57" t="s">
        <v>64</v>
      </c>
      <c r="G22" s="57">
        <v>10</v>
      </c>
      <c r="H22" s="57">
        <v>200</v>
      </c>
      <c r="I22" s="57">
        <v>300</v>
      </c>
      <c r="J22" s="57">
        <f>VLOOKUP(F22,'[1]PRIMCO INDUSTRIES'!$C$3:$D$171,2,FALSE)</f>
        <v>30</v>
      </c>
      <c r="K22" s="58">
        <f>VLOOKUP(F22,'[1]PRIMCO INDUSTRIES'!$C$3:$E$168,3,FALSE)</f>
        <v>2</v>
      </c>
      <c r="L22" s="58">
        <f>G22*3</f>
        <v>30</v>
      </c>
      <c r="M22" s="76">
        <f>I22*K22+L22</f>
        <v>630</v>
      </c>
      <c r="N22" s="65" t="s">
        <v>103</v>
      </c>
    </row>
    <row r="23" spans="1:14" s="23" customFormat="1">
      <c r="A23" s="73">
        <f t="shared" si="0"/>
        <v>20</v>
      </c>
      <c r="B23" s="55" t="s">
        <v>98</v>
      </c>
      <c r="C23" s="55" t="s">
        <v>104</v>
      </c>
      <c r="D23" s="55" t="s">
        <v>105</v>
      </c>
      <c r="E23" s="55" t="s">
        <v>11</v>
      </c>
      <c r="F23" s="55" t="s">
        <v>33</v>
      </c>
      <c r="G23" s="55">
        <v>11</v>
      </c>
      <c r="H23" s="55">
        <v>110</v>
      </c>
      <c r="I23" s="55">
        <v>110</v>
      </c>
      <c r="J23" s="55">
        <f>VLOOKUP(F23,'[1]PRIMCO INDUSTRIES'!$C$3:$D$171,2,FALSE)</f>
        <v>100</v>
      </c>
      <c r="K23" s="56">
        <f>VLOOKUP(F23,'[1]PRIMCO INDUSTRIES'!$C$3:$E$168,3,FALSE)</f>
        <v>2</v>
      </c>
      <c r="L23" s="56">
        <f>G23*3</f>
        <v>33</v>
      </c>
      <c r="M23" s="74">
        <f>I23*K23+L23</f>
        <v>253</v>
      </c>
      <c r="N23" s="64" t="s">
        <v>90</v>
      </c>
    </row>
    <row r="24" spans="1:14" s="23" customFormat="1">
      <c r="A24" s="73">
        <f t="shared" si="0"/>
        <v>21</v>
      </c>
      <c r="B24" s="55" t="s">
        <v>106</v>
      </c>
      <c r="C24" s="55" t="s">
        <v>107</v>
      </c>
      <c r="D24" s="55" t="s">
        <v>108</v>
      </c>
      <c r="E24" s="55" t="s">
        <v>11</v>
      </c>
      <c r="F24" s="55" t="s">
        <v>32</v>
      </c>
      <c r="G24" s="55">
        <v>75</v>
      </c>
      <c r="H24" s="55">
        <v>1061</v>
      </c>
      <c r="I24" s="55">
        <v>1061</v>
      </c>
      <c r="J24" s="55">
        <f>VLOOKUP(F24,'[1]PRIMCO INDUSTRIES'!$C$3:$D$171,2,FALSE)</f>
        <v>100</v>
      </c>
      <c r="K24" s="56">
        <f>VLOOKUP(F24,'[1]PRIMCO INDUSTRIES'!$C$3:$E$168,3,FALSE)</f>
        <v>2</v>
      </c>
      <c r="L24" s="56">
        <f>G24*3</f>
        <v>225</v>
      </c>
      <c r="M24" s="74">
        <f>I24*K24+L24</f>
        <v>2347</v>
      </c>
      <c r="N24" s="64" t="s">
        <v>56</v>
      </c>
    </row>
    <row r="25" spans="1:14" s="23" customFormat="1">
      <c r="A25" s="73">
        <f t="shared" si="0"/>
        <v>22</v>
      </c>
      <c r="B25" s="55" t="s">
        <v>106</v>
      </c>
      <c r="C25" s="55" t="s">
        <v>109</v>
      </c>
      <c r="D25" s="55" t="s">
        <v>110</v>
      </c>
      <c r="E25" s="55" t="s">
        <v>11</v>
      </c>
      <c r="F25" s="55" t="s">
        <v>51</v>
      </c>
      <c r="G25" s="55">
        <v>23</v>
      </c>
      <c r="H25" s="55">
        <v>405</v>
      </c>
      <c r="I25" s="55">
        <v>405</v>
      </c>
      <c r="J25" s="55">
        <f>VLOOKUP(F25,'[1]PRIMCO INDUSTRIES'!$C$3:$D$171,2,FALSE)</f>
        <v>270</v>
      </c>
      <c r="K25" s="56">
        <f>VLOOKUP(F25,'[1]PRIMCO INDUSTRIES'!$C$3:$E$168,3,FALSE)</f>
        <v>3.25</v>
      </c>
      <c r="L25" s="56">
        <f>G25*3</f>
        <v>69</v>
      </c>
      <c r="M25" s="74">
        <f>I25*K25+L25</f>
        <v>1385.25</v>
      </c>
      <c r="N25" s="64" t="s">
        <v>52</v>
      </c>
    </row>
    <row r="26" spans="1:14" s="23" customFormat="1" ht="15.75" thickBot="1">
      <c r="A26" s="77">
        <f t="shared" si="0"/>
        <v>23</v>
      </c>
      <c r="B26" s="78" t="s">
        <v>111</v>
      </c>
      <c r="C26" s="78" t="s">
        <v>112</v>
      </c>
      <c r="D26" s="78" t="s">
        <v>113</v>
      </c>
      <c r="E26" s="78" t="s">
        <v>11</v>
      </c>
      <c r="F26" s="78" t="s">
        <v>32</v>
      </c>
      <c r="G26" s="78">
        <v>34</v>
      </c>
      <c r="H26" s="78">
        <v>792</v>
      </c>
      <c r="I26" s="78">
        <v>792</v>
      </c>
      <c r="J26" s="78">
        <f>VLOOKUP(F26,'[1]PRIMCO INDUSTRIES'!$C$3:$D$171,2,FALSE)</f>
        <v>100</v>
      </c>
      <c r="K26" s="79">
        <f>VLOOKUP(F26,'[1]PRIMCO INDUSTRIES'!$C$3:$E$168,3,FALSE)</f>
        <v>2</v>
      </c>
      <c r="L26" s="79">
        <f>G26*3</f>
        <v>102</v>
      </c>
      <c r="M26" s="80">
        <f>I26*K26+L26</f>
        <v>1686</v>
      </c>
      <c r="N26" s="64" t="s">
        <v>56</v>
      </c>
    </row>
    <row r="27" spans="1:14" s="23" customFormat="1" ht="15.75" thickBot="1">
      <c r="A27" s="81" t="s">
        <v>114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3"/>
      <c r="M27" s="84">
        <f>ROUND(SUM(M4:M26),0)</f>
        <v>29618</v>
      </c>
      <c r="N27" s="60"/>
    </row>
    <row r="28" spans="1:14" s="23" customFormat="1" ht="15.75" thickBot="1">
      <c r="A28" s="40"/>
      <c r="B28"/>
      <c r="C28"/>
      <c r="D28"/>
      <c r="E28"/>
      <c r="F28"/>
      <c r="G28" s="66">
        <f>SUM(G4:G26)</f>
        <v>541</v>
      </c>
      <c r="H28" s="67">
        <f>SUM(H4:H26)</f>
        <v>10176</v>
      </c>
      <c r="I28" s="68">
        <f>SUM(I4:I26)</f>
        <v>10740</v>
      </c>
      <c r="J28"/>
      <c r="K28" s="41"/>
      <c r="L28" s="41"/>
      <c r="M28" s="41"/>
      <c r="N28"/>
    </row>
    <row r="29" spans="1:14" ht="30.75" customHeight="1" thickBot="1">
      <c r="A29" s="61" t="s">
        <v>14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3"/>
      <c r="N29" s="1" t="s">
        <v>24</v>
      </c>
    </row>
    <row r="30" spans="1:14" ht="61.5" customHeight="1" thickBot="1">
      <c r="A30" s="61" t="s">
        <v>31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3"/>
      <c r="N30" s="1" t="s">
        <v>24</v>
      </c>
    </row>
    <row r="31" spans="1:14">
      <c r="A31" s="24"/>
      <c r="B31" s="25"/>
      <c r="C31" s="26"/>
      <c r="D31" s="26"/>
      <c r="E31" s="26"/>
      <c r="F31" s="26"/>
      <c r="G31" s="26"/>
      <c r="H31" s="27"/>
      <c r="I31" s="27"/>
      <c r="J31" s="26"/>
      <c r="K31" s="28"/>
      <c r="L31" s="28"/>
      <c r="M31" s="29"/>
    </row>
    <row r="32" spans="1:14">
      <c r="A32" s="30"/>
      <c r="B32" s="31"/>
      <c r="C32" s="32"/>
      <c r="D32" s="32"/>
      <c r="E32" s="32"/>
      <c r="F32" s="32"/>
      <c r="G32" s="32"/>
      <c r="H32" s="33"/>
      <c r="I32" s="33"/>
      <c r="J32" s="32"/>
      <c r="K32" s="34"/>
      <c r="L32" s="34"/>
      <c r="M32" s="35"/>
    </row>
    <row r="33" spans="1:13" ht="15" customHeight="1">
      <c r="A33" s="30"/>
      <c r="B33" s="54"/>
      <c r="C33" s="54"/>
      <c r="D33" s="54"/>
      <c r="E33" s="54"/>
      <c r="F33" s="54"/>
      <c r="G33" s="54"/>
      <c r="H33" s="54"/>
      <c r="I33" s="54"/>
      <c r="J33" s="32"/>
      <c r="K33" s="34"/>
      <c r="L33" s="34"/>
      <c r="M33" s="35"/>
    </row>
    <row r="34" spans="1:13" ht="15" customHeight="1">
      <c r="A34" s="30"/>
      <c r="B34" s="31"/>
      <c r="C34" s="32"/>
      <c r="D34" s="32"/>
      <c r="E34" s="32"/>
      <c r="F34" s="32"/>
      <c r="G34" s="32"/>
      <c r="H34" s="33"/>
      <c r="I34" s="33"/>
      <c r="J34" s="32"/>
      <c r="K34" s="34"/>
      <c r="L34" s="34"/>
      <c r="M34" s="35"/>
    </row>
    <row r="35" spans="1:13" ht="15" customHeight="1">
      <c r="A35" s="30"/>
      <c r="B35" s="31"/>
      <c r="C35" s="32"/>
      <c r="D35" s="32"/>
      <c r="E35" s="32"/>
      <c r="F35" s="32"/>
      <c r="G35" s="32"/>
      <c r="H35" s="33"/>
      <c r="I35" s="33"/>
      <c r="J35" s="32"/>
      <c r="K35" s="34"/>
      <c r="L35" s="34"/>
      <c r="M35" s="35"/>
    </row>
    <row r="36" spans="1:13" ht="15" customHeight="1">
      <c r="A36" s="30"/>
      <c r="B36" s="44"/>
      <c r="C36" s="44"/>
      <c r="D36" s="44"/>
      <c r="E36" s="44"/>
      <c r="F36" s="44"/>
      <c r="G36" s="44"/>
      <c r="H36" s="44"/>
      <c r="I36" s="44"/>
      <c r="J36" s="31"/>
      <c r="K36" s="31"/>
      <c r="L36" s="34"/>
      <c r="M36" s="35"/>
    </row>
    <row r="37" spans="1:13" ht="15" customHeight="1">
      <c r="A37" s="30"/>
      <c r="B37" s="44"/>
      <c r="C37" s="44"/>
      <c r="D37" s="44"/>
      <c r="E37" s="44"/>
      <c r="F37" s="44"/>
      <c r="G37" s="44"/>
      <c r="H37" s="44"/>
      <c r="I37" s="44"/>
      <c r="J37" s="32"/>
      <c r="K37" s="34"/>
      <c r="L37" s="34"/>
      <c r="M37" s="35"/>
    </row>
    <row r="38" spans="1:13" ht="15" customHeight="1">
      <c r="A38" s="30"/>
      <c r="B38" s="44"/>
      <c r="C38" s="44"/>
      <c r="D38" s="44"/>
      <c r="E38" s="44"/>
      <c r="F38" s="44"/>
      <c r="G38" s="44"/>
      <c r="H38" s="44"/>
      <c r="I38" s="44"/>
      <c r="J38" s="32"/>
      <c r="K38" s="34"/>
      <c r="L38" s="34"/>
      <c r="M38" s="35"/>
    </row>
    <row r="39" spans="1:13" ht="15" customHeight="1">
      <c r="A39" s="30"/>
      <c r="B39" s="31"/>
      <c r="C39" s="32"/>
      <c r="D39" s="32"/>
      <c r="E39" s="32"/>
      <c r="F39" s="32"/>
      <c r="G39" s="32"/>
      <c r="H39" s="33"/>
      <c r="I39" s="33"/>
      <c r="J39" s="32"/>
      <c r="K39" s="34"/>
      <c r="L39" s="34"/>
      <c r="M39" s="35"/>
    </row>
    <row r="40" spans="1:13" ht="15.75" thickBot="1">
      <c r="A40" s="36"/>
      <c r="B40" s="37"/>
      <c r="C40" s="42"/>
      <c r="D40" s="42"/>
      <c r="E40" s="42"/>
      <c r="F40" s="42"/>
      <c r="G40" s="42"/>
      <c r="H40" s="43"/>
      <c r="I40" s="43"/>
      <c r="J40" s="37"/>
      <c r="K40" s="37"/>
      <c r="L40" s="38"/>
      <c r="M40" s="39"/>
    </row>
    <row r="41" spans="1:13">
      <c r="C41" s="14"/>
      <c r="D41" s="14"/>
      <c r="E41" s="14"/>
      <c r="F41" s="14"/>
      <c r="G41" s="14"/>
      <c r="H41" s="14"/>
      <c r="I41" s="14"/>
      <c r="J41" s="14"/>
      <c r="K41" s="14"/>
    </row>
  </sheetData>
  <sortState ref="B4:N79">
    <sortCondition ref="B4:B79"/>
    <sortCondition ref="C4:C79"/>
  </sortState>
  <mergeCells count="11">
    <mergeCell ref="B37:I37"/>
    <mergeCell ref="B38:I38"/>
    <mergeCell ref="B36:I36"/>
    <mergeCell ref="I2:M2"/>
    <mergeCell ref="I1:M1"/>
    <mergeCell ref="A1:H1"/>
    <mergeCell ref="A2:H2"/>
    <mergeCell ref="B33:I33"/>
    <mergeCell ref="A29:M29"/>
    <mergeCell ref="A30:M30"/>
    <mergeCell ref="A27:L27"/>
  </mergeCells>
  <conditionalFormatting sqref="D42:D1048576 D1:D2 D29:D32">
    <cfRule type="duplicateValues" dxfId="1" priority="20"/>
  </conditionalFormatting>
  <conditionalFormatting sqref="C4:C28">
    <cfRule type="duplicateValues" dxfId="0" priority="23"/>
  </conditionalFormatting>
  <pageMargins left="0.23622047244094491" right="0.27559055118110237" top="0.47" bottom="0.59055118110236227" header="0.22" footer="0.27559055118110237"/>
  <pageSetup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13</v>
      </c>
      <c r="B1" s="3" t="s">
        <v>15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5" t="s">
        <v>12</v>
      </c>
    </row>
    <row r="2" spans="1:14">
      <c r="A2" s="6">
        <v>1</v>
      </c>
      <c r="B2" s="7" t="s">
        <v>16</v>
      </c>
      <c r="C2" s="7" t="s">
        <v>20</v>
      </c>
      <c r="D2" s="7" t="s">
        <v>19</v>
      </c>
      <c r="E2" s="8" t="s">
        <v>11</v>
      </c>
      <c r="F2" s="9" t="s">
        <v>18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2025-09-19T06:37:23Z</cp:lastPrinted>
  <dcterms:created xsi:type="dcterms:W3CDTF">2022-09-03T07:55:33Z</dcterms:created>
  <dcterms:modified xsi:type="dcterms:W3CDTF">2025-10-09T13:08:41Z</dcterms:modified>
</cp:coreProperties>
</file>