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Invoice!$A$3:$N$32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9" i="1"/>
  <c r="J27"/>
  <c r="I27"/>
  <c r="H27"/>
  <c r="J26"/>
  <c r="I26"/>
  <c r="H26"/>
  <c r="L26" s="1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J18"/>
  <c r="I18"/>
  <c r="H18"/>
  <c r="L18" s="1"/>
  <c r="J17"/>
  <c r="I17"/>
  <c r="H17"/>
  <c r="J16"/>
  <c r="I16"/>
  <c r="H16"/>
  <c r="L16" s="1"/>
  <c r="J15"/>
  <c r="I15"/>
  <c r="H15"/>
  <c r="J14"/>
  <c r="I14"/>
  <c r="H14"/>
  <c r="L14" s="1"/>
  <c r="J13"/>
  <c r="I13"/>
  <c r="H13"/>
  <c r="J12"/>
  <c r="I12"/>
  <c r="H12"/>
  <c r="L12" s="1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J4"/>
  <c r="I4"/>
  <c r="H4"/>
  <c r="L4" s="1"/>
  <c r="L5" l="1"/>
  <c r="L7"/>
  <c r="L9"/>
  <c r="L11"/>
  <c r="L13"/>
  <c r="L15"/>
  <c r="L17"/>
  <c r="L19"/>
  <c r="L21"/>
  <c r="L23"/>
  <c r="L25"/>
  <c r="L27"/>
  <c r="L28" l="1"/>
</calcChain>
</file>

<file path=xl/sharedStrings.xml><?xml version="1.0" encoding="utf-8"?>
<sst xmlns="http://schemas.openxmlformats.org/spreadsheetml/2006/main" count="164" uniqueCount="80">
  <si>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</si>
  <si>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</si>
  <si>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</si>
  <si>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</si>
  <si>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</si>
  <si>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</si>
  <si>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</si>
  <si>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</si>
  <si>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</si>
  <si>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</si>
  <si>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</si>
  <si>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</si>
  <si>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</si>
  <si>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</si>
  <si>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</si>
  <si>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</si>
  <si>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</si>
  <si>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</si>
  <si>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</si>
  <si>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</si>
  <si>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>BARGARH</t>
  </si>
  <si>
    <t>BETANATI</t>
  </si>
  <si>
    <t>KENDRAPARA</t>
  </si>
  <si>
    <t>BARBIL</t>
  </si>
  <si>
    <t>DEOGARH</t>
  </si>
  <si>
    <t>Declaration � Kindly verify and confirm before 20/09/2024</t>
  </si>
  <si>
    <t>01/8/2024</t>
  </si>
  <si>
    <t>PL/DO/08361</t>
  </si>
  <si>
    <t>88</t>
  </si>
  <si>
    <t>08/8/2024</t>
  </si>
  <si>
    <t>PL/DO/08911</t>
  </si>
  <si>
    <t>95</t>
  </si>
  <si>
    <t>PATASUNDARPUR</t>
  </si>
  <si>
    <t>PL/DO/08912</t>
  </si>
  <si>
    <t>264</t>
  </si>
  <si>
    <t>ITAMATI</t>
  </si>
  <si>
    <t>PL/DO/08968</t>
  </si>
  <si>
    <t>271</t>
  </si>
  <si>
    <t>JANKIA</t>
  </si>
  <si>
    <t>09/8/2024</t>
  </si>
  <si>
    <t>PL/MA/06400</t>
  </si>
  <si>
    <t>274</t>
  </si>
  <si>
    <t>SORO</t>
  </si>
  <si>
    <t>12/8/2024</t>
  </si>
  <si>
    <t>PL/DO/09157</t>
  </si>
  <si>
    <t>281</t>
  </si>
  <si>
    <t>BALUGAON</t>
  </si>
  <si>
    <t>14/8/2024</t>
  </si>
  <si>
    <t>PL/MA/06651</t>
  </si>
  <si>
    <t>285</t>
  </si>
  <si>
    <t>16/8/2024</t>
  </si>
  <si>
    <t>PL/MA/06723</t>
  </si>
  <si>
    <t>291</t>
  </si>
  <si>
    <t>23/8/2024</t>
  </si>
  <si>
    <t>PL/DO/09976</t>
  </si>
  <si>
    <t>297</t>
  </si>
  <si>
    <t>KAMAKHYANAGAR</t>
  </si>
  <si>
    <t>24/8/2024</t>
  </si>
  <si>
    <t>PL/MA/07107</t>
  </si>
  <si>
    <t>303</t>
  </si>
  <si>
    <t>PL/MA/07131</t>
  </si>
  <si>
    <t>304</t>
  </si>
  <si>
    <t>28/8/2024</t>
  </si>
  <si>
    <t>PL/MA/07313</t>
  </si>
  <si>
    <t>319</t>
  </si>
  <si>
    <t>29/8/2024</t>
  </si>
  <si>
    <t>PL/DO/10560</t>
  </si>
  <si>
    <t>109</t>
  </si>
  <si>
    <t>30/8/2024</t>
  </si>
  <si>
    <t>PL/DO/10710</t>
  </si>
  <si>
    <t>332</t>
  </si>
  <si>
    <t>PL/MA/07452</t>
  </si>
  <si>
    <t>114</t>
  </si>
  <si>
    <t>ANGUL</t>
  </si>
  <si>
    <t>31/8/2024</t>
  </si>
  <si>
    <t>PL/MA/07570</t>
  </si>
  <si>
    <t>329</t>
  </si>
  <si>
    <t>(RUPEES EIGHT THOUSAND SIX HUNDRED TWENTY ONLY)</t>
  </si>
  <si>
    <t xml:space="preserve">
To, 
AMAR ENTERPRISES
Address: C/o Susanti Rout Ward no. 19 Ground floor 
Samanta Sahi, Cuttack 753001, ODISHA,9937006936
GST No: 21ALUPK0101F1ZQ
</t>
  </si>
  <si>
    <t>Bill Date: 31/08/2024
Bill NO : 19072
Total Amount:  8620.00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</si>
</sst>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Border="1"/>
    <xf numFmtId="2" fontId="0" fillId="0" borderId="19" xfId="0" applyNumberFormat="1" applyFont="1" applyBorder="1"/>
    <xf numFmtId="0" fontId="0" fillId="0" borderId="10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Border="1"/>
    <xf numFmtId="2" fontId="0" fillId="0" borderId="17" xfId="0" applyNumberFormat="1" applyFont="1" applyBorder="1"/>
    <xf numFmtId="0" fontId="0" fillId="0" borderId="21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266699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  <row r="66">
          <cell r="B66" t="str">
            <v>RAJ NILAGIRI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  <row r="68">
          <cell r="B68" t="str">
            <v>KEONJHAR</v>
          </cell>
        </row>
        <row r="69">
          <cell r="B69" t="str">
            <v>DEOGARH</v>
          </cell>
          <cell r="D69">
            <v>130</v>
          </cell>
          <cell r="E69">
            <v>70</v>
          </cell>
        </row>
        <row r="70">
          <cell r="B70" t="str">
            <v>JHARSUGUDA</v>
          </cell>
          <cell r="D70">
            <v>110</v>
          </cell>
          <cell r="E70">
            <v>50</v>
          </cell>
        </row>
        <row r="71">
          <cell r="B71" t="str">
            <v>CHANDANESWAR</v>
          </cell>
          <cell r="D71">
            <v>120</v>
          </cell>
          <cell r="E71">
            <v>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workbookViewId="0">
      <selection activeCell="S3" sqref="S3:S4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9.5703125" style="1" customWidth="1"/>
    <col min="13" max="13" width="15.140625" style="6" bestFit="1" customWidth="1"/>
    <col min="14" max="16384" width="9.85546875" style="1"/>
  </cols>
  <sheetData>
    <row r="1" spans="1:17" ht="83.25" customHeight="1" thickBot="1">
      <c r="A1" s="12"/>
      <c r="B1" s="13"/>
      <c r="C1" s="13"/>
      <c r="D1" s="13"/>
      <c r="E1" s="13"/>
      <c r="F1" s="13"/>
      <c r="G1" s="13"/>
      <c r="H1" s="13"/>
      <c r="I1" s="10" t="s">
        <v>14</v>
      </c>
      <c r="J1" s="10"/>
      <c r="K1" s="10"/>
      <c r="L1" s="10"/>
      <c r="M1" s="11"/>
    </row>
    <row r="2" spans="1:17" ht="90" customHeight="1" thickBot="1">
      <c r="A2" s="16" t="s">
        <v>78</v>
      </c>
      <c r="B2" s="17"/>
      <c r="C2" s="17"/>
      <c r="D2" s="17"/>
      <c r="E2" s="17"/>
      <c r="F2" s="17"/>
      <c r="G2" s="17"/>
      <c r="H2" s="18"/>
      <c r="I2" s="14" t="s">
        <v>79</v>
      </c>
      <c r="J2" s="14"/>
      <c r="K2" s="14"/>
      <c r="L2" s="14"/>
      <c r="M2" s="15"/>
    </row>
    <row r="3" spans="1:17" s="5" customFormat="1" ht="15.75" thickBot="1">
      <c r="A3" s="37" t="s">
        <v>5</v>
      </c>
      <c r="B3" s="38" t="s">
        <v>0</v>
      </c>
      <c r="C3" s="38" t="s">
        <v>12</v>
      </c>
      <c r="D3" s="38" t="s">
        <v>13</v>
      </c>
      <c r="E3" s="38" t="s">
        <v>6</v>
      </c>
      <c r="F3" s="38" t="s">
        <v>7</v>
      </c>
      <c r="G3" s="38" t="s">
        <v>1</v>
      </c>
      <c r="H3" s="39" t="s">
        <v>2</v>
      </c>
      <c r="I3" s="39" t="s">
        <v>8</v>
      </c>
      <c r="J3" s="39" t="s">
        <v>9</v>
      </c>
      <c r="K3" s="39" t="s">
        <v>10</v>
      </c>
      <c r="L3" s="39" t="s">
        <v>11</v>
      </c>
      <c r="M3" s="40" t="s">
        <v>15</v>
      </c>
      <c r="P3" s="1"/>
      <c r="Q3" s="1"/>
    </row>
    <row r="4" spans="1:17" s="5" customFormat="1">
      <c r="A4" s="32">
        <v>1</v>
      </c>
      <c r="B4" s="33" t="s">
        <v>26</v>
      </c>
      <c r="C4" s="33" t="s">
        <v>27</v>
      </c>
      <c r="D4" s="33" t="s">
        <v>28</v>
      </c>
      <c r="E4" s="34" t="s">
        <v>16</v>
      </c>
      <c r="F4" s="33" t="s">
        <v>22</v>
      </c>
      <c r="G4" s="33">
        <v>4</v>
      </c>
      <c r="H4" s="35">
        <f>VLOOKUP(F4,[1]Sheet1!$B$1:$C$81,2,FALSE)</f>
        <v>100</v>
      </c>
      <c r="I4" s="35">
        <f>G4*1</f>
        <v>4</v>
      </c>
      <c r="J4" s="35">
        <f>G4*15</f>
        <v>60</v>
      </c>
      <c r="K4" s="35">
        <v>25</v>
      </c>
      <c r="L4" s="35">
        <f>G4*H4+I4+J4+K4</f>
        <v>489</v>
      </c>
      <c r="M4" s="36" t="s">
        <v>19</v>
      </c>
    </row>
    <row r="5" spans="1:17" s="5" customFormat="1">
      <c r="A5" s="4">
        <v>2</v>
      </c>
      <c r="B5" s="2" t="s">
        <v>29</v>
      </c>
      <c r="C5" s="2" t="s">
        <v>30</v>
      </c>
      <c r="D5" s="2" t="s">
        <v>31</v>
      </c>
      <c r="E5" s="22" t="s">
        <v>16</v>
      </c>
      <c r="F5" s="22" t="s">
        <v>32</v>
      </c>
      <c r="G5" s="2">
        <v>5</v>
      </c>
      <c r="H5" s="3">
        <f>VLOOKUP(F5,[1]Sheet1!$B$1:$C$81,2,FALSE)</f>
        <v>100</v>
      </c>
      <c r="I5" s="3">
        <f>G5*1</f>
        <v>5</v>
      </c>
      <c r="J5" s="3">
        <f>G5*15</f>
        <v>75</v>
      </c>
      <c r="K5" s="3"/>
      <c r="L5" s="3">
        <f>G5*H5+I5+J5+K5</f>
        <v>580</v>
      </c>
      <c r="M5" s="26" t="s">
        <v>19</v>
      </c>
    </row>
    <row r="6" spans="1:17" s="5" customFormat="1">
      <c r="A6" s="4"/>
      <c r="B6" s="2" t="s">
        <v>29</v>
      </c>
      <c r="C6" s="2" t="s">
        <v>30</v>
      </c>
      <c r="D6" s="2" t="s">
        <v>31</v>
      </c>
      <c r="E6" s="22" t="s">
        <v>16</v>
      </c>
      <c r="F6" s="22" t="s">
        <v>32</v>
      </c>
      <c r="G6" s="2">
        <v>1</v>
      </c>
      <c r="H6" s="3">
        <f>VLOOKUP(F6,[1]Sheet1!$B$1:$D$76,3,FALSE)</f>
        <v>73</v>
      </c>
      <c r="I6" s="3">
        <f>G6*1</f>
        <v>1</v>
      </c>
      <c r="J6" s="3">
        <f>G6*12</f>
        <v>12</v>
      </c>
      <c r="K6" s="3">
        <v>25</v>
      </c>
      <c r="L6" s="3">
        <f>G6*H6+I6+J6+K6</f>
        <v>111</v>
      </c>
      <c r="M6" s="26" t="s">
        <v>17</v>
      </c>
    </row>
    <row r="7" spans="1:17" s="5" customFormat="1">
      <c r="A7" s="4">
        <v>3</v>
      </c>
      <c r="B7" s="2" t="s">
        <v>29</v>
      </c>
      <c r="C7" s="2" t="s">
        <v>33</v>
      </c>
      <c r="D7" s="2" t="s">
        <v>34</v>
      </c>
      <c r="E7" s="22" t="s">
        <v>16</v>
      </c>
      <c r="F7" s="2" t="s">
        <v>35</v>
      </c>
      <c r="G7" s="2">
        <v>4</v>
      </c>
      <c r="H7" s="3">
        <f>VLOOKUP(F7,[1]Sheet1!$B$1:$C$81,2,FALSE)</f>
        <v>120</v>
      </c>
      <c r="I7" s="3">
        <f>G7*1</f>
        <v>4</v>
      </c>
      <c r="J7" s="3">
        <f>G7*15</f>
        <v>60</v>
      </c>
      <c r="K7" s="3"/>
      <c r="L7" s="3">
        <f>G7*H7+I7+J7+K7</f>
        <v>544</v>
      </c>
      <c r="M7" s="26" t="s">
        <v>19</v>
      </c>
    </row>
    <row r="8" spans="1:17" s="5" customFormat="1">
      <c r="A8" s="4"/>
      <c r="B8" s="2" t="s">
        <v>29</v>
      </c>
      <c r="C8" s="2" t="s">
        <v>33</v>
      </c>
      <c r="D8" s="2" t="s">
        <v>34</v>
      </c>
      <c r="E8" s="22" t="s">
        <v>16</v>
      </c>
      <c r="F8" s="2" t="s">
        <v>35</v>
      </c>
      <c r="G8" s="2">
        <v>3</v>
      </c>
      <c r="H8" s="3">
        <f>VLOOKUP(F8,[1]Sheet1!$B$1:$D$76,3,FALSE)</f>
        <v>85</v>
      </c>
      <c r="I8" s="3">
        <f>G8*1</f>
        <v>3</v>
      </c>
      <c r="J8" s="3">
        <f>G8*12</f>
        <v>36</v>
      </c>
      <c r="K8" s="3">
        <v>25</v>
      </c>
      <c r="L8" s="3">
        <f>G8*H8+I8+J8+K8</f>
        <v>319</v>
      </c>
      <c r="M8" s="26" t="s">
        <v>17</v>
      </c>
    </row>
    <row r="9" spans="1:17" s="5" customFormat="1">
      <c r="A9" s="4">
        <v>4</v>
      </c>
      <c r="B9" s="2" t="s">
        <v>29</v>
      </c>
      <c r="C9" s="2" t="s">
        <v>36</v>
      </c>
      <c r="D9" s="2" t="s">
        <v>37</v>
      </c>
      <c r="E9" s="22" t="s">
        <v>16</v>
      </c>
      <c r="F9" s="2" t="s">
        <v>38</v>
      </c>
      <c r="G9" s="2">
        <v>2</v>
      </c>
      <c r="H9" s="3">
        <f>VLOOKUP(F9,[1]Sheet1!$B$1:$D$76,3,FALSE)</f>
        <v>73</v>
      </c>
      <c r="I9" s="3">
        <f>G9*1</f>
        <v>2</v>
      </c>
      <c r="J9" s="3">
        <f>G9*12</f>
        <v>24</v>
      </c>
      <c r="K9" s="3"/>
      <c r="L9" s="3">
        <f>G9*H9+I9+J9+K9</f>
        <v>172</v>
      </c>
      <c r="M9" s="26" t="s">
        <v>17</v>
      </c>
    </row>
    <row r="10" spans="1:17" s="5" customFormat="1">
      <c r="A10" s="4"/>
      <c r="B10" s="2" t="s">
        <v>29</v>
      </c>
      <c r="C10" s="2" t="s">
        <v>36</v>
      </c>
      <c r="D10" s="2" t="s">
        <v>37</v>
      </c>
      <c r="E10" s="22" t="s">
        <v>16</v>
      </c>
      <c r="F10" s="2" t="s">
        <v>38</v>
      </c>
      <c r="G10" s="2">
        <v>1</v>
      </c>
      <c r="H10" s="3">
        <f>VLOOKUP(F10,[1]Sheet1!$B$1:$E$80,4,FALSE)</f>
        <v>35</v>
      </c>
      <c r="I10" s="3">
        <f>G10*1</f>
        <v>1</v>
      </c>
      <c r="J10" s="3">
        <f>G10*6</f>
        <v>6</v>
      </c>
      <c r="K10" s="3">
        <v>25</v>
      </c>
      <c r="L10" s="3">
        <f>G10*H10+I10+J10+K10</f>
        <v>67</v>
      </c>
      <c r="M10" s="26" t="s">
        <v>18</v>
      </c>
    </row>
    <row r="11" spans="1:17" s="5" customFormat="1">
      <c r="A11" s="4">
        <v>5</v>
      </c>
      <c r="B11" s="2" t="s">
        <v>39</v>
      </c>
      <c r="C11" s="2" t="s">
        <v>40</v>
      </c>
      <c r="D11" s="2" t="s">
        <v>41</v>
      </c>
      <c r="E11" s="22" t="s">
        <v>16</v>
      </c>
      <c r="F11" s="2" t="s">
        <v>42</v>
      </c>
      <c r="G11" s="2">
        <v>3</v>
      </c>
      <c r="H11" s="3">
        <f>VLOOKUP(F11,[1]Sheet1!$B$1:$C$81,2,FALSE)</f>
        <v>100</v>
      </c>
      <c r="I11" s="3">
        <f>G11*1</f>
        <v>3</v>
      </c>
      <c r="J11" s="3">
        <f>G11*15</f>
        <v>45</v>
      </c>
      <c r="K11" s="3"/>
      <c r="L11" s="3">
        <f>G11*H11+I11+J11+K11</f>
        <v>348</v>
      </c>
      <c r="M11" s="26" t="s">
        <v>19</v>
      </c>
    </row>
    <row r="12" spans="1:17" s="5" customFormat="1">
      <c r="A12" s="4"/>
      <c r="B12" s="2" t="s">
        <v>39</v>
      </c>
      <c r="C12" s="2" t="s">
        <v>40</v>
      </c>
      <c r="D12" s="2" t="s">
        <v>41</v>
      </c>
      <c r="E12" s="22" t="s">
        <v>16</v>
      </c>
      <c r="F12" s="2" t="s">
        <v>42</v>
      </c>
      <c r="G12" s="2">
        <v>13</v>
      </c>
      <c r="H12" s="3">
        <f>VLOOKUP(F12,[1]Sheet1!$B$1:$D$76,3,FALSE)</f>
        <v>73</v>
      </c>
      <c r="I12" s="3">
        <f>G12*1</f>
        <v>13</v>
      </c>
      <c r="J12" s="3">
        <f>G12*12</f>
        <v>156</v>
      </c>
      <c r="K12" s="3"/>
      <c r="L12" s="3">
        <f>G12*H12+I12+J12+K12</f>
        <v>1118</v>
      </c>
      <c r="M12" s="26" t="s">
        <v>17</v>
      </c>
    </row>
    <row r="13" spans="1:17" s="5" customFormat="1">
      <c r="A13" s="4"/>
      <c r="B13" s="2" t="s">
        <v>39</v>
      </c>
      <c r="C13" s="2" t="s">
        <v>40</v>
      </c>
      <c r="D13" s="2" t="s">
        <v>41</v>
      </c>
      <c r="E13" s="22" t="s">
        <v>16</v>
      </c>
      <c r="F13" s="2" t="s">
        <v>42</v>
      </c>
      <c r="G13" s="2">
        <v>2</v>
      </c>
      <c r="H13" s="3">
        <f>VLOOKUP(F13,[1]Sheet1!$B$1:$E$80,4,FALSE)</f>
        <v>45</v>
      </c>
      <c r="I13" s="3">
        <f>G13*1</f>
        <v>2</v>
      </c>
      <c r="J13" s="3">
        <f>G13*6</f>
        <v>12</v>
      </c>
      <c r="K13" s="3">
        <v>25</v>
      </c>
      <c r="L13" s="3">
        <f>G13*H13+I13+J13+K13</f>
        <v>129</v>
      </c>
      <c r="M13" s="26" t="s">
        <v>18</v>
      </c>
    </row>
    <row r="14" spans="1:17" s="5" customFormat="1">
      <c r="A14" s="4">
        <v>6</v>
      </c>
      <c r="B14" s="2" t="s">
        <v>43</v>
      </c>
      <c r="C14" s="2" t="s">
        <v>44</v>
      </c>
      <c r="D14" s="2" t="s">
        <v>45</v>
      </c>
      <c r="E14" s="22" t="s">
        <v>16</v>
      </c>
      <c r="F14" s="2" t="s">
        <v>46</v>
      </c>
      <c r="G14" s="2">
        <v>3</v>
      </c>
      <c r="H14" s="3">
        <f>VLOOKUP(F14,[1]Sheet1!$B$1:$D$76,3,FALSE)</f>
        <v>73</v>
      </c>
      <c r="I14" s="3">
        <f>G14*1</f>
        <v>3</v>
      </c>
      <c r="J14" s="3">
        <f>G14*12</f>
        <v>36</v>
      </c>
      <c r="K14" s="3">
        <v>25</v>
      </c>
      <c r="L14" s="3">
        <f>G14*H14+I14+J14+K14</f>
        <v>283</v>
      </c>
      <c r="M14" s="26" t="s">
        <v>17</v>
      </c>
    </row>
    <row r="15" spans="1:17" s="5" customFormat="1">
      <c r="A15" s="4">
        <v>7</v>
      </c>
      <c r="B15" s="2" t="s">
        <v>47</v>
      </c>
      <c r="C15" s="2" t="s">
        <v>48</v>
      </c>
      <c r="D15" s="2" t="s">
        <v>49</v>
      </c>
      <c r="E15" s="22" t="s">
        <v>16</v>
      </c>
      <c r="F15" s="2" t="s">
        <v>23</v>
      </c>
      <c r="G15" s="2">
        <v>3</v>
      </c>
      <c r="H15" s="3">
        <f>VLOOKUP(F15,[1]Sheet1!$B$1:$D$76,3,FALSE)</f>
        <v>90</v>
      </c>
      <c r="I15" s="3">
        <f>G15*1</f>
        <v>3</v>
      </c>
      <c r="J15" s="3">
        <f>G15*12</f>
        <v>36</v>
      </c>
      <c r="K15" s="3">
        <v>25</v>
      </c>
      <c r="L15" s="3">
        <f>G15*H15+I15+J15+K15</f>
        <v>334</v>
      </c>
      <c r="M15" s="26" t="s">
        <v>17</v>
      </c>
    </row>
    <row r="16" spans="1:17" s="5" customFormat="1">
      <c r="A16" s="4">
        <v>8</v>
      </c>
      <c r="B16" s="2" t="s">
        <v>50</v>
      </c>
      <c r="C16" s="2" t="s">
        <v>51</v>
      </c>
      <c r="D16" s="2" t="s">
        <v>52</v>
      </c>
      <c r="E16" s="22" t="s">
        <v>16</v>
      </c>
      <c r="F16" s="2" t="s">
        <v>24</v>
      </c>
      <c r="G16" s="2">
        <v>2</v>
      </c>
      <c r="H16" s="3">
        <f>VLOOKUP(F16,[1]Sheet1!$B$1:$D$76,3,FALSE)</f>
        <v>130</v>
      </c>
      <c r="I16" s="3">
        <f>G16*1</f>
        <v>2</v>
      </c>
      <c r="J16" s="3">
        <f>G16*12</f>
        <v>24</v>
      </c>
      <c r="K16" s="3">
        <v>25</v>
      </c>
      <c r="L16" s="3">
        <f>G16*H16+I16+J16+K16</f>
        <v>311</v>
      </c>
      <c r="M16" s="26" t="s">
        <v>17</v>
      </c>
    </row>
    <row r="17" spans="1:13" s="5" customFormat="1">
      <c r="A17" s="4">
        <v>9</v>
      </c>
      <c r="B17" s="2" t="s">
        <v>53</v>
      </c>
      <c r="C17" s="2" t="s">
        <v>54</v>
      </c>
      <c r="D17" s="2" t="s">
        <v>55</v>
      </c>
      <c r="E17" s="22" t="s">
        <v>16</v>
      </c>
      <c r="F17" s="2" t="s">
        <v>56</v>
      </c>
      <c r="G17" s="2">
        <v>6</v>
      </c>
      <c r="H17" s="3">
        <f>VLOOKUP(F17,[1]Sheet1!$B$1:$D$76,3,FALSE)</f>
        <v>78</v>
      </c>
      <c r="I17" s="3">
        <f>G17*1</f>
        <v>6</v>
      </c>
      <c r="J17" s="3">
        <f>G17*12</f>
        <v>72</v>
      </c>
      <c r="K17" s="3">
        <v>25</v>
      </c>
      <c r="L17" s="3">
        <f>G17*H17+I17+J17+K17</f>
        <v>571</v>
      </c>
      <c r="M17" s="26" t="s">
        <v>17</v>
      </c>
    </row>
    <row r="18" spans="1:13" s="5" customFormat="1">
      <c r="A18" s="4">
        <v>10</v>
      </c>
      <c r="B18" s="2" t="s">
        <v>57</v>
      </c>
      <c r="C18" s="2" t="s">
        <v>58</v>
      </c>
      <c r="D18" s="2" t="s">
        <v>59</v>
      </c>
      <c r="E18" s="22" t="s">
        <v>16</v>
      </c>
      <c r="F18" s="2" t="s">
        <v>23</v>
      </c>
      <c r="G18" s="2">
        <v>6</v>
      </c>
      <c r="H18" s="3">
        <f>VLOOKUP(F18,[1]Sheet1!$B$1:$E$80,4,FALSE)</f>
        <v>50</v>
      </c>
      <c r="I18" s="3">
        <f>G18*1</f>
        <v>6</v>
      </c>
      <c r="J18" s="3">
        <f>G18*6</f>
        <v>36</v>
      </c>
      <c r="K18" s="3">
        <v>25</v>
      </c>
      <c r="L18" s="3">
        <f>G18*H18+I18+J18+K18</f>
        <v>367</v>
      </c>
      <c r="M18" s="26" t="s">
        <v>18</v>
      </c>
    </row>
    <row r="19" spans="1:13" s="5" customFormat="1">
      <c r="A19" s="4">
        <v>11</v>
      </c>
      <c r="B19" s="2" t="s">
        <v>57</v>
      </c>
      <c r="C19" s="2" t="s">
        <v>60</v>
      </c>
      <c r="D19" s="2" t="s">
        <v>61</v>
      </c>
      <c r="E19" s="22" t="s">
        <v>16</v>
      </c>
      <c r="F19" s="2" t="s">
        <v>20</v>
      </c>
      <c r="G19" s="2">
        <v>6</v>
      </c>
      <c r="H19" s="3">
        <f>VLOOKUP(F19,[1]Sheet1!$B$1:$D$76,3,FALSE)</f>
        <v>110</v>
      </c>
      <c r="I19" s="3">
        <f>G19*1</f>
        <v>6</v>
      </c>
      <c r="J19" s="3">
        <f>G19*12</f>
        <v>72</v>
      </c>
      <c r="K19" s="3"/>
      <c r="L19" s="3">
        <f>G19*H19+I19+J19+K19</f>
        <v>738</v>
      </c>
      <c r="M19" s="26" t="s">
        <v>17</v>
      </c>
    </row>
    <row r="20" spans="1:13" s="5" customFormat="1">
      <c r="A20" s="4"/>
      <c r="B20" s="2" t="s">
        <v>57</v>
      </c>
      <c r="C20" s="2" t="s">
        <v>60</v>
      </c>
      <c r="D20" s="2" t="s">
        <v>61</v>
      </c>
      <c r="E20" s="22" t="s">
        <v>16</v>
      </c>
      <c r="F20" s="2" t="s">
        <v>20</v>
      </c>
      <c r="G20" s="2">
        <v>1</v>
      </c>
      <c r="H20" s="3">
        <f>VLOOKUP(F20,[1]Sheet1!$B$1:$E$80,4,FALSE)</f>
        <v>50</v>
      </c>
      <c r="I20" s="3">
        <f>G20*1</f>
        <v>1</v>
      </c>
      <c r="J20" s="3">
        <f>G20*6</f>
        <v>6</v>
      </c>
      <c r="K20" s="3">
        <v>25</v>
      </c>
      <c r="L20" s="3">
        <f>G20*H20+I20+J20+K20</f>
        <v>82</v>
      </c>
      <c r="M20" s="26" t="s">
        <v>18</v>
      </c>
    </row>
    <row r="21" spans="1:13" s="5" customFormat="1">
      <c r="A21" s="4">
        <v>12</v>
      </c>
      <c r="B21" s="2" t="s">
        <v>62</v>
      </c>
      <c r="C21" s="2" t="s">
        <v>63</v>
      </c>
      <c r="D21" s="2" t="s">
        <v>64</v>
      </c>
      <c r="E21" s="22" t="s">
        <v>16</v>
      </c>
      <c r="F21" s="2" t="s">
        <v>20</v>
      </c>
      <c r="G21" s="2">
        <v>1</v>
      </c>
      <c r="H21" s="3">
        <f>VLOOKUP(F21,[1]Sheet1!$B$1:$E$80,4,FALSE)</f>
        <v>50</v>
      </c>
      <c r="I21" s="3">
        <f>G21*1</f>
        <v>1</v>
      </c>
      <c r="J21" s="3">
        <f>G21*6</f>
        <v>6</v>
      </c>
      <c r="K21" s="3">
        <v>25</v>
      </c>
      <c r="L21" s="3">
        <f>G21*H21+I21+J21+K21</f>
        <v>82</v>
      </c>
      <c r="M21" s="26" t="s">
        <v>18</v>
      </c>
    </row>
    <row r="22" spans="1:13" s="5" customFormat="1">
      <c r="A22" s="4">
        <v>13</v>
      </c>
      <c r="B22" s="2" t="s">
        <v>65</v>
      </c>
      <c r="C22" s="2" t="s">
        <v>66</v>
      </c>
      <c r="D22" s="2" t="s">
        <v>67</v>
      </c>
      <c r="E22" s="22" t="s">
        <v>16</v>
      </c>
      <c r="F22" s="22" t="s">
        <v>32</v>
      </c>
      <c r="G22" s="2">
        <v>1</v>
      </c>
      <c r="H22" s="3">
        <f>VLOOKUP(F22,[1]Sheet1!$B$1:$C$81,2,FALSE)</f>
        <v>100</v>
      </c>
      <c r="I22" s="3">
        <f>G22*1</f>
        <v>1</v>
      </c>
      <c r="J22" s="3">
        <f>G22*15</f>
        <v>15</v>
      </c>
      <c r="K22" s="3">
        <v>25</v>
      </c>
      <c r="L22" s="3">
        <f>G22*H22+I22+J22+K22</f>
        <v>141</v>
      </c>
      <c r="M22" s="26" t="s">
        <v>19</v>
      </c>
    </row>
    <row r="23" spans="1:13" s="5" customFormat="1">
      <c r="A23" s="4">
        <v>14</v>
      </c>
      <c r="B23" s="2" t="s">
        <v>68</v>
      </c>
      <c r="C23" s="2" t="s">
        <v>69</v>
      </c>
      <c r="D23" s="2" t="s">
        <v>70</v>
      </c>
      <c r="E23" s="22" t="s">
        <v>16</v>
      </c>
      <c r="F23" s="2" t="s">
        <v>35</v>
      </c>
      <c r="G23" s="2">
        <v>7</v>
      </c>
      <c r="H23" s="3">
        <f>VLOOKUP(F23,[1]Sheet1!$B$1:$C$81,2,FALSE)</f>
        <v>120</v>
      </c>
      <c r="I23" s="3">
        <f>G23*1</f>
        <v>7</v>
      </c>
      <c r="J23" s="3">
        <f>G23*15</f>
        <v>105</v>
      </c>
      <c r="K23" s="3"/>
      <c r="L23" s="3">
        <f>G23*H23+I23+J23+K23</f>
        <v>952</v>
      </c>
      <c r="M23" s="26" t="s">
        <v>19</v>
      </c>
    </row>
    <row r="24" spans="1:13" s="5" customFormat="1">
      <c r="A24" s="4"/>
      <c r="B24" s="2" t="s">
        <v>68</v>
      </c>
      <c r="C24" s="2" t="s">
        <v>69</v>
      </c>
      <c r="D24" s="2" t="s">
        <v>70</v>
      </c>
      <c r="E24" s="22" t="s">
        <v>16</v>
      </c>
      <c r="F24" s="2" t="s">
        <v>35</v>
      </c>
      <c r="G24" s="2">
        <v>3</v>
      </c>
      <c r="H24" s="3">
        <f>VLOOKUP(F24,[1]Sheet1!$B$1:$D$76,3,FALSE)</f>
        <v>85</v>
      </c>
      <c r="I24" s="3">
        <f>G24*1</f>
        <v>3</v>
      </c>
      <c r="J24" s="3">
        <f>G24*12</f>
        <v>36</v>
      </c>
      <c r="K24" s="3">
        <v>25</v>
      </c>
      <c r="L24" s="3">
        <f>G24*H24+I24+J24+K24</f>
        <v>319</v>
      </c>
      <c r="M24" s="26" t="s">
        <v>17</v>
      </c>
    </row>
    <row r="25" spans="1:13" s="5" customFormat="1">
      <c r="A25" s="4">
        <v>15</v>
      </c>
      <c r="B25" s="2" t="s">
        <v>68</v>
      </c>
      <c r="C25" s="2" t="s">
        <v>71</v>
      </c>
      <c r="D25" s="2" t="s">
        <v>72</v>
      </c>
      <c r="E25" s="22" t="s">
        <v>16</v>
      </c>
      <c r="F25" s="2" t="s">
        <v>73</v>
      </c>
      <c r="G25" s="2">
        <v>1</v>
      </c>
      <c r="H25" s="3">
        <f>VLOOKUP(F25,[1]Sheet1!$B$1:$C$81,2,FALSE)</f>
        <v>100</v>
      </c>
      <c r="I25" s="3">
        <f>G25*1</f>
        <v>1</v>
      </c>
      <c r="J25" s="3">
        <f>G25*15</f>
        <v>15</v>
      </c>
      <c r="K25" s="3">
        <v>25</v>
      </c>
      <c r="L25" s="3">
        <f>G25*H25+I25+J25+K25</f>
        <v>141</v>
      </c>
      <c r="M25" s="26" t="s">
        <v>19</v>
      </c>
    </row>
    <row r="26" spans="1:13" s="5" customFormat="1">
      <c r="A26" s="4">
        <v>16</v>
      </c>
      <c r="B26" s="2" t="s">
        <v>74</v>
      </c>
      <c r="C26" s="2" t="s">
        <v>75</v>
      </c>
      <c r="D26" s="2" t="s">
        <v>76</v>
      </c>
      <c r="E26" s="22" t="s">
        <v>16</v>
      </c>
      <c r="F26" s="2" t="s">
        <v>21</v>
      </c>
      <c r="G26" s="2">
        <v>2</v>
      </c>
      <c r="H26" s="3">
        <f>VLOOKUP(F26,[1]Sheet1!$B$1:$D$76,3,FALSE)</f>
        <v>100</v>
      </c>
      <c r="I26" s="3">
        <f>G26*1</f>
        <v>2</v>
      </c>
      <c r="J26" s="3">
        <f>G26*12</f>
        <v>24</v>
      </c>
      <c r="K26" s="3"/>
      <c r="L26" s="3">
        <f>G26*H26+I26+J26+K26</f>
        <v>226</v>
      </c>
      <c r="M26" s="26" t="s">
        <v>17</v>
      </c>
    </row>
    <row r="27" spans="1:13" s="5" customFormat="1" ht="15.75" thickBot="1">
      <c r="A27" s="27"/>
      <c r="B27" s="28" t="s">
        <v>74</v>
      </c>
      <c r="C27" s="28" t="s">
        <v>75</v>
      </c>
      <c r="D27" s="28" t="s">
        <v>76</v>
      </c>
      <c r="E27" s="29" t="s">
        <v>16</v>
      </c>
      <c r="F27" s="28" t="s">
        <v>21</v>
      </c>
      <c r="G27" s="28">
        <v>3</v>
      </c>
      <c r="H27" s="30">
        <f>VLOOKUP(F27,[1]Sheet1!$B$1:$E$80,4,FALSE)</f>
        <v>50</v>
      </c>
      <c r="I27" s="30">
        <f>G27*1</f>
        <v>3</v>
      </c>
      <c r="J27" s="30">
        <f>G27*6</f>
        <v>18</v>
      </c>
      <c r="K27" s="30">
        <v>25</v>
      </c>
      <c r="L27" s="30">
        <f>G27*H27+I27+J27+K27</f>
        <v>196</v>
      </c>
      <c r="M27" s="31" t="s">
        <v>18</v>
      </c>
    </row>
    <row r="28" spans="1:13" s="5" customFormat="1" ht="15.75" thickBot="1">
      <c r="A28" s="41" t="s">
        <v>77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4">
        <f>ROUND(SUM(L4:L27),0)</f>
        <v>8620</v>
      </c>
      <c r="M28" s="23"/>
    </row>
    <row r="29" spans="1:13" s="5" customFormat="1" ht="15.75" thickBot="1">
      <c r="A29" s="24"/>
      <c r="B29"/>
      <c r="C29"/>
      <c r="D29"/>
      <c r="E29"/>
      <c r="F29"/>
      <c r="G29" s="45">
        <f>SUM(G4:G27)</f>
        <v>83</v>
      </c>
      <c r="H29" s="25"/>
      <c r="I29" s="25"/>
      <c r="J29" s="25"/>
      <c r="K29" s="25"/>
      <c r="L29" s="25"/>
      <c r="M29"/>
    </row>
    <row r="30" spans="1:13" ht="15" customHeight="1">
      <c r="A30" s="46" t="s">
        <v>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15.75" customHeight="1" thickBot="1">
      <c r="A31" s="19" t="s">
        <v>25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ht="30" customHeight="1" thickBot="1">
      <c r="A32" s="7" t="s">
        <v>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</row>
  </sheetData>
  <mergeCells count="8">
    <mergeCell ref="A32:M32"/>
    <mergeCell ref="A30:M30"/>
    <mergeCell ref="I1:M1"/>
    <mergeCell ref="A1:H1"/>
    <mergeCell ref="I2:M2"/>
    <mergeCell ref="A2:H2"/>
    <mergeCell ref="A31:M31"/>
    <mergeCell ref="A28:K28"/>
  </mergeCells>
  <pageMargins left="0.33" right="0.15748031496062992" top="0.70866141732283472" bottom="0.55118110236220474" header="0.19685039370078741" footer="0.15748031496062992"/>
  <pageSetup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2024-09-13T08:03:34Z</cp:lastPrinted>
  <dcterms:created xsi:type="dcterms:W3CDTF">2022-03-21T07:07:09Z</dcterms:created>
  <dcterms:modified xsi:type="dcterms:W3CDTF">2024-09-13T08:03:35Z</dcterms:modified>
</cp:coreProperties>
</file>