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3655" windowHeight="9405"/>
  </bookViews>
  <sheets>
    <sheet name="Consignment" sheetId="1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K12" i="1"/>
  <c r="K10"/>
  <c r="K16"/>
  <c r="K4"/>
  <c r="I5"/>
  <c r="I6"/>
  <c r="I9"/>
  <c r="I11"/>
  <c r="I12"/>
  <c r="I13"/>
  <c r="I14"/>
  <c r="I17"/>
  <c r="I18"/>
  <c r="K18" s="1"/>
  <c r="I19"/>
  <c r="I7"/>
  <c r="I8"/>
  <c r="I10"/>
  <c r="I15"/>
  <c r="K15" s="1"/>
  <c r="I16"/>
  <c r="I20"/>
  <c r="I21"/>
  <c r="K21" s="1"/>
  <c r="I22"/>
  <c r="I4"/>
  <c r="H5"/>
  <c r="K5" s="1"/>
  <c r="H6"/>
  <c r="H9"/>
  <c r="K9" s="1"/>
  <c r="H11"/>
  <c r="H13"/>
  <c r="K13" s="1"/>
  <c r="H14"/>
  <c r="K14" s="1"/>
  <c r="H17"/>
  <c r="K17" s="1"/>
  <c r="H19"/>
  <c r="K19" s="1"/>
  <c r="H7"/>
  <c r="K7" s="1"/>
  <c r="H8"/>
  <c r="K8" s="1"/>
  <c r="H20"/>
  <c r="K20" s="1"/>
  <c r="H22"/>
  <c r="K22" s="1"/>
  <c r="K23" l="1"/>
  <c r="K6"/>
  <c r="K11"/>
</calcChain>
</file>

<file path=xl/sharedStrings.xml><?xml version="1.0" encoding="utf-8"?>
<sst xmlns="http://schemas.openxmlformats.org/spreadsheetml/2006/main" count="112" uniqueCount="75">
  <si>
    <t>DO/31</t>
  </si>
  <si>
    <t>02/5/2026</t>
  </si>
  <si>
    <t>20</t>
  </si>
  <si>
    <t>21</t>
  </si>
  <si>
    <t>19</t>
  </si>
  <si>
    <t>06/5/2026</t>
  </si>
  <si>
    <t>24</t>
  </si>
  <si>
    <t>14/5/2026</t>
  </si>
  <si>
    <t>30</t>
  </si>
  <si>
    <t>20/5/2026</t>
  </si>
  <si>
    <t>33</t>
  </si>
  <si>
    <t>34</t>
  </si>
  <si>
    <t>22/5/2026</t>
  </si>
  <si>
    <t>36</t>
  </si>
  <si>
    <t>28/5/2026</t>
  </si>
  <si>
    <t>42</t>
  </si>
  <si>
    <t>30/5/2026</t>
  </si>
  <si>
    <t>35</t>
  </si>
  <si>
    <t>54</t>
  </si>
  <si>
    <t>26</t>
  </si>
  <si>
    <t>27</t>
  </si>
  <si>
    <t>07/5/2026</t>
  </si>
  <si>
    <t>28</t>
  </si>
  <si>
    <t>25/5/2026</t>
  </si>
  <si>
    <t>32</t>
  </si>
  <si>
    <t>41</t>
  </si>
  <si>
    <t>50</t>
  </si>
  <si>
    <t>53</t>
  </si>
  <si>
    <t>SL</t>
  </si>
  <si>
    <t>DATE</t>
  </si>
  <si>
    <t>LR NO</t>
  </si>
  <si>
    <t>INV NO</t>
  </si>
  <si>
    <t>FROM</t>
  </si>
  <si>
    <t>TO</t>
  </si>
  <si>
    <t>CASE</t>
  </si>
  <si>
    <t>RATE</t>
  </si>
  <si>
    <t>DD.CH.</t>
  </si>
  <si>
    <t>LR CH.</t>
  </si>
  <si>
    <t>AMT.</t>
  </si>
  <si>
    <t>AUL</t>
  </si>
  <si>
    <t>BHUBAN</t>
  </si>
  <si>
    <t>KAMAKHYANAGAR</t>
  </si>
  <si>
    <t>PATTAMUNDAI</t>
  </si>
  <si>
    <t>PARADEEP</t>
  </si>
  <si>
    <t>KALAN</t>
  </si>
  <si>
    <t>NARSINGHPUR</t>
  </si>
  <si>
    <t>BARIPADA</t>
  </si>
  <si>
    <t>JALESWAR</t>
  </si>
  <si>
    <t>RAIRANGPUR</t>
  </si>
  <si>
    <t>BALIAPAL</t>
  </si>
  <si>
    <t>CTC</t>
  </si>
  <si>
    <t>DO/01384</t>
  </si>
  <si>
    <t>DO/01388</t>
  </si>
  <si>
    <t>DO/01496</t>
  </si>
  <si>
    <t>DO/01961</t>
  </si>
  <si>
    <t>DO/02193</t>
  </si>
  <si>
    <t>DO/02224</t>
  </si>
  <si>
    <t>DO/02377</t>
  </si>
  <si>
    <t>DO/02550</t>
  </si>
  <si>
    <t>DO/02621</t>
  </si>
  <si>
    <t>DO/02682</t>
  </si>
  <si>
    <t>MA/00977</t>
  </si>
  <si>
    <t>MA/01026</t>
  </si>
  <si>
    <t>MA/01086</t>
  </si>
  <si>
    <t>MA/01481</t>
  </si>
  <si>
    <t>MA/01535</t>
  </si>
  <si>
    <t>MA/01672</t>
  </si>
  <si>
    <t>MA/01679</t>
  </si>
  <si>
    <t>MA/01682</t>
  </si>
  <si>
    <t>INVOICE
PRAGATI LOGISTICS,SAMANTA SAHI KHUNTIA LANE,8984191006
GST No:21AGHPB9356M1Z9</t>
  </si>
  <si>
    <t xml:space="preserve">A B WAREHOUSING
Address:DOLAMUNDAI HOLDING NO. 594,WARD NO. 19 MAHATAB ROAD,BUXI BAZAR-753001 ODISHA,9437094419
GST No:21ASHPS9678K1ZY
</t>
  </si>
  <si>
    <t>Thanking you for your business.
PRAGATI LOGISTICS</t>
  </si>
  <si>
    <t>(RUPEES EIGHT THOUSAND NINETY TWO ONLY)</t>
  </si>
  <si>
    <t>Kindly, verify &amp; confirm within 7 days, else GST will be filed by 20th JUNE, 2025. 
GST to be paid by Consignor under Reverse Charge Mechanism(RCM) as per GST.</t>
  </si>
  <si>
    <t xml:space="preserve">Bill Date: 31/05/2025
Bill NO : 4471
Total Amount : 8092.00
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</si>
</sst>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1" fillId="0" borderId="0" xfId="0" applyNumberFormat="1" applyFont="1"/>
    <xf numFmtId="0" fontId="0" fillId="0" borderId="1" xfId="0" applyNumberFormat="1" applyFont="1" applyBorder="1"/>
    <xf numFmtId="0" fontId="1" fillId="0" borderId="1" xfId="0" applyNumberFormat="1" applyFont="1" applyBorder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0" fillId="0" borderId="1" xfId="0" applyNumberFormat="1" applyBorder="1"/>
    <xf numFmtId="2" fontId="0" fillId="0" borderId="1" xfId="0" applyNumberFormat="1" applyFont="1" applyBorder="1"/>
    <xf numFmtId="2" fontId="0" fillId="0" borderId="0" xfId="0" applyNumberFormat="1" applyFont="1"/>
    <xf numFmtId="0" fontId="2" fillId="0" borderId="1" xfId="0" applyNumberFormat="1" applyFont="1" applyBorder="1" applyAlignment="1">
      <alignment horizontal="left" vertical="center" wrapText="1"/>
    </xf>
    <xf numFmtId="2" fontId="2" fillId="0" borderId="2" xfId="0" applyNumberFormat="1" applyFont="1" applyBorder="1" applyAlignment="1">
      <alignment horizontal="left" vertical="center" wrapText="1"/>
    </xf>
    <xf numFmtId="2" fontId="2" fillId="0" borderId="3" xfId="0" applyNumberFormat="1" applyFont="1" applyBorder="1" applyAlignment="1">
      <alignment horizontal="left" vertical="center" wrapText="1"/>
    </xf>
    <xf numFmtId="2" fontId="2" fillId="0" borderId="4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 wrapText="1"/>
    </xf>
    <xf numFmtId="0" fontId="1" fillId="0" borderId="3" xfId="0" applyNumberFormat="1" applyFont="1" applyBorder="1" applyAlignment="1">
      <alignment horizontal="right" wrapText="1"/>
    </xf>
    <xf numFmtId="2" fontId="1" fillId="0" borderId="3" xfId="0" applyNumberFormat="1" applyFont="1" applyBorder="1" applyAlignment="1">
      <alignment horizontal="right" wrapText="1"/>
    </xf>
    <xf numFmtId="2" fontId="1" fillId="0" borderId="4" xfId="0" applyNumberFormat="1" applyFont="1" applyBorder="1" applyAlignment="1">
      <alignment horizontal="right" wrapText="1"/>
    </xf>
    <xf numFmtId="2" fontId="1" fillId="0" borderId="1" xfId="0" applyNumberFormat="1" applyFont="1" applyBorder="1" applyAlignment="1">
      <alignment wrapText="1"/>
    </xf>
    <xf numFmtId="0" fontId="1" fillId="0" borderId="0" xfId="0" applyNumberFormat="1" applyFont="1" applyAlignment="1">
      <alignment wrapText="1"/>
    </xf>
    <xf numFmtId="2" fontId="1" fillId="0" borderId="1" xfId="0" applyNumberFormat="1" applyFont="1" applyBorder="1" applyAlignment="1">
      <alignment wrapText="1"/>
    </xf>
    <xf numFmtId="2" fontId="0" fillId="0" borderId="0" xfId="0" applyNumberFormat="1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66675</xdr:rowOff>
    </xdr:from>
    <xdr:to>
      <xdr:col>6</xdr:col>
      <xdr:colOff>209550</xdr:colOff>
      <xdr:row>0</xdr:row>
      <xdr:rowOff>1019175</xdr:rowOff>
    </xdr:to>
    <xdr:pic>
      <xdr:nvPicPr>
        <xdr:cNvPr id="2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4300" y="66675"/>
          <a:ext cx="3724275" cy="9525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AID%2021-23/2021-2022/PAID%20BILL%202026/PAID%20BILL%20APRIL%2026/A%20B%20WAREHOUSINGS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onsignment"/>
    </sheetNames>
    <sheetDataSet>
      <sheetData sheetId="0">
        <row r="4">
          <cell r="F4" t="str">
            <v>BARIPADA</v>
          </cell>
          <cell r="G4">
            <v>11</v>
          </cell>
          <cell r="H4">
            <v>40</v>
          </cell>
        </row>
        <row r="5">
          <cell r="F5" t="str">
            <v>KAMAKHYANAGAR</v>
          </cell>
          <cell r="G5">
            <v>9</v>
          </cell>
          <cell r="H5">
            <v>35</v>
          </cell>
        </row>
        <row r="6">
          <cell r="F6" t="str">
            <v>KAMAKHYANAGAR</v>
          </cell>
          <cell r="G6">
            <v>4</v>
          </cell>
          <cell r="H6">
            <v>35</v>
          </cell>
        </row>
        <row r="7">
          <cell r="F7" t="str">
            <v>UDALA</v>
          </cell>
          <cell r="G7">
            <v>2</v>
          </cell>
          <cell r="H7">
            <v>40</v>
          </cell>
        </row>
        <row r="8">
          <cell r="F8" t="str">
            <v>KALAN</v>
          </cell>
          <cell r="G8">
            <v>3</v>
          </cell>
          <cell r="H8">
            <v>35</v>
          </cell>
        </row>
        <row r="9">
          <cell r="F9" t="str">
            <v>NUAPATNA</v>
          </cell>
          <cell r="G9">
            <v>12</v>
          </cell>
          <cell r="H9">
            <v>35</v>
          </cell>
        </row>
        <row r="10">
          <cell r="F10" t="str">
            <v>KAMAKHYANAGAR</v>
          </cell>
          <cell r="G10">
            <v>6</v>
          </cell>
          <cell r="H10">
            <v>35</v>
          </cell>
        </row>
        <row r="11">
          <cell r="F11" t="str">
            <v>BHUBAN</v>
          </cell>
          <cell r="G11">
            <v>4</v>
          </cell>
          <cell r="H11">
            <v>35</v>
          </cell>
        </row>
        <row r="12">
          <cell r="F12" t="str">
            <v>PATTAMUNDAI</v>
          </cell>
          <cell r="G12">
            <v>8</v>
          </cell>
          <cell r="H12">
            <v>35</v>
          </cell>
        </row>
        <row r="13">
          <cell r="F13" t="str">
            <v>JALESWAR</v>
          </cell>
          <cell r="G13">
            <v>19</v>
          </cell>
          <cell r="H13">
            <v>40</v>
          </cell>
        </row>
        <row r="14">
          <cell r="F14" t="str">
            <v>SUJANPUR</v>
          </cell>
          <cell r="G14">
            <v>2</v>
          </cell>
          <cell r="H14">
            <v>35</v>
          </cell>
        </row>
        <row r="15">
          <cell r="F15" t="str">
            <v>KALAN</v>
          </cell>
          <cell r="G15">
            <v>3</v>
          </cell>
          <cell r="H15">
            <v>35</v>
          </cell>
        </row>
        <row r="16">
          <cell r="F16" t="str">
            <v>KAMAKHYANAGAR</v>
          </cell>
          <cell r="G16">
            <v>1</v>
          </cell>
          <cell r="H16">
            <v>35</v>
          </cell>
        </row>
        <row r="17">
          <cell r="F17" t="str">
            <v>UDALA</v>
          </cell>
          <cell r="G17">
            <v>2</v>
          </cell>
          <cell r="H17">
            <v>40</v>
          </cell>
        </row>
        <row r="18">
          <cell r="F18" t="str">
            <v>BETNOTI</v>
          </cell>
          <cell r="G18">
            <v>3</v>
          </cell>
          <cell r="H18">
            <v>40</v>
          </cell>
        </row>
        <row r="19">
          <cell r="F19" t="str">
            <v>BHUBAN</v>
          </cell>
          <cell r="G19">
            <v>4</v>
          </cell>
          <cell r="H19">
            <v>35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8"/>
  <sheetViews>
    <sheetView tabSelected="1" workbookViewId="0">
      <selection activeCell="O9" sqref="O9"/>
    </sheetView>
  </sheetViews>
  <sheetFormatPr defaultRowHeight="15"/>
  <cols>
    <col min="1" max="1" width="3" bestFit="1" customWidth="1"/>
    <col min="2" max="2" width="9.7109375" bestFit="1" customWidth="1"/>
    <col min="3" max="3" width="9.85546875" bestFit="1" customWidth="1"/>
    <col min="4" max="4" width="7.5703125" bestFit="1" customWidth="1"/>
    <col min="5" max="5" width="6.42578125" bestFit="1" customWidth="1"/>
    <col min="6" max="6" width="17.85546875" bestFit="1" customWidth="1"/>
    <col min="7" max="7" width="5.42578125" bestFit="1" customWidth="1"/>
    <col min="8" max="8" width="5.5703125" bestFit="1" customWidth="1"/>
    <col min="9" max="9" width="7.140625" bestFit="1" customWidth="1"/>
    <col min="10" max="10" width="6.42578125" bestFit="1" customWidth="1"/>
    <col min="11" max="11" width="7.5703125" bestFit="1" customWidth="1"/>
  </cols>
  <sheetData>
    <row r="1" spans="1:11" s="1" customFormat="1" ht="90" customHeight="1">
      <c r="A1" s="11"/>
      <c r="B1" s="11"/>
      <c r="C1" s="11"/>
      <c r="D1" s="11"/>
      <c r="E1" s="11"/>
      <c r="F1" s="11"/>
      <c r="G1" s="11"/>
      <c r="H1" s="12" t="s">
        <v>69</v>
      </c>
      <c r="I1" s="13"/>
      <c r="J1" s="13"/>
      <c r="K1" s="14"/>
    </row>
    <row r="2" spans="1:11" s="1" customFormat="1" ht="70.5" customHeight="1">
      <c r="A2" s="11" t="s">
        <v>70</v>
      </c>
      <c r="B2" s="11"/>
      <c r="C2" s="11"/>
      <c r="D2" s="11"/>
      <c r="E2" s="11"/>
      <c r="F2" s="11"/>
      <c r="G2" s="11"/>
      <c r="H2" s="12" t="s">
        <v>74</v>
      </c>
      <c r="I2" s="13"/>
      <c r="J2" s="13"/>
      <c r="K2" s="14"/>
    </row>
    <row r="3" spans="1:11" s="2" customFormat="1">
      <c r="A3" s="5" t="s">
        <v>28</v>
      </c>
      <c r="B3" s="5" t="s">
        <v>29</v>
      </c>
      <c r="C3" s="5" t="s">
        <v>30</v>
      </c>
      <c r="D3" s="5" t="s">
        <v>31</v>
      </c>
      <c r="E3" s="5" t="s">
        <v>32</v>
      </c>
      <c r="F3" s="5" t="s">
        <v>33</v>
      </c>
      <c r="G3" s="5" t="s">
        <v>34</v>
      </c>
      <c r="H3" s="5" t="s">
        <v>35</v>
      </c>
      <c r="I3" s="6" t="s">
        <v>36</v>
      </c>
      <c r="J3" s="7" t="s">
        <v>37</v>
      </c>
      <c r="K3" s="7" t="s">
        <v>38</v>
      </c>
    </row>
    <row r="4" spans="1:11">
      <c r="A4" s="3">
        <v>1</v>
      </c>
      <c r="B4" s="3" t="s">
        <v>1</v>
      </c>
      <c r="C4" s="3" t="s">
        <v>0</v>
      </c>
      <c r="D4" s="3" t="s">
        <v>2</v>
      </c>
      <c r="E4" s="8" t="s">
        <v>50</v>
      </c>
      <c r="F4" s="3" t="s">
        <v>39</v>
      </c>
      <c r="G4" s="3">
        <v>15</v>
      </c>
      <c r="H4" s="9">
        <v>35</v>
      </c>
      <c r="I4" s="9">
        <f>G4*8</f>
        <v>120</v>
      </c>
      <c r="J4" s="9">
        <v>40</v>
      </c>
      <c r="K4" s="9">
        <f>G4*H4+I4+J4</f>
        <v>685</v>
      </c>
    </row>
    <row r="5" spans="1:11">
      <c r="A5" s="3">
        <v>2</v>
      </c>
      <c r="B5" s="3" t="s">
        <v>1</v>
      </c>
      <c r="C5" s="3" t="s">
        <v>51</v>
      </c>
      <c r="D5" s="3" t="s">
        <v>3</v>
      </c>
      <c r="E5" s="8" t="s">
        <v>50</v>
      </c>
      <c r="F5" s="3" t="s">
        <v>40</v>
      </c>
      <c r="G5" s="3">
        <v>15</v>
      </c>
      <c r="H5" s="9">
        <f>VLOOKUP(F5,[1]Consignment!$F$4:$H$19,3,FALSE)</f>
        <v>35</v>
      </c>
      <c r="I5" s="9">
        <f>G5*8</f>
        <v>120</v>
      </c>
      <c r="J5" s="9">
        <v>40</v>
      </c>
      <c r="K5" s="9">
        <f>G5*H5+I5+J5</f>
        <v>685</v>
      </c>
    </row>
    <row r="6" spans="1:11">
      <c r="A6" s="3">
        <v>3</v>
      </c>
      <c r="B6" s="3" t="s">
        <v>1</v>
      </c>
      <c r="C6" s="3" t="s">
        <v>52</v>
      </c>
      <c r="D6" s="3" t="s">
        <v>4</v>
      </c>
      <c r="E6" s="8" t="s">
        <v>50</v>
      </c>
      <c r="F6" s="3" t="s">
        <v>41</v>
      </c>
      <c r="G6" s="3">
        <v>14</v>
      </c>
      <c r="H6" s="9">
        <f>VLOOKUP(F6,[1]Consignment!$F$4:$H$19,3,FALSE)</f>
        <v>35</v>
      </c>
      <c r="I6" s="9">
        <f>G6*8</f>
        <v>112</v>
      </c>
      <c r="J6" s="9">
        <v>40</v>
      </c>
      <c r="K6" s="9">
        <f>G6*H6+I6+J6</f>
        <v>642</v>
      </c>
    </row>
    <row r="7" spans="1:11">
      <c r="A7" s="3">
        <v>4</v>
      </c>
      <c r="B7" s="3" t="s">
        <v>1</v>
      </c>
      <c r="C7" s="3" t="s">
        <v>61</v>
      </c>
      <c r="D7" s="3" t="s">
        <v>19</v>
      </c>
      <c r="E7" s="8" t="s">
        <v>50</v>
      </c>
      <c r="F7" s="3" t="s">
        <v>46</v>
      </c>
      <c r="G7" s="3">
        <v>4</v>
      </c>
      <c r="H7" s="9">
        <f>VLOOKUP(F7,[1]Consignment!$F$4:$H$19,3,FALSE)</f>
        <v>40</v>
      </c>
      <c r="I7" s="9">
        <f>G7*8</f>
        <v>32</v>
      </c>
      <c r="J7" s="9">
        <v>40</v>
      </c>
      <c r="K7" s="9">
        <f>G7*H7+I7+J7</f>
        <v>232</v>
      </c>
    </row>
    <row r="8" spans="1:11">
      <c r="A8" s="3">
        <v>5</v>
      </c>
      <c r="B8" s="3" t="s">
        <v>1</v>
      </c>
      <c r="C8" s="3" t="s">
        <v>62</v>
      </c>
      <c r="D8" s="3" t="s">
        <v>20</v>
      </c>
      <c r="E8" s="8" t="s">
        <v>50</v>
      </c>
      <c r="F8" s="3" t="s">
        <v>47</v>
      </c>
      <c r="G8" s="3">
        <v>3</v>
      </c>
      <c r="H8" s="9">
        <f>VLOOKUP(F8,[1]Consignment!$F$4:$H$19,3,FALSE)</f>
        <v>40</v>
      </c>
      <c r="I8" s="9">
        <f>G8*8</f>
        <v>24</v>
      </c>
      <c r="J8" s="9">
        <v>40</v>
      </c>
      <c r="K8" s="9">
        <f>G8*H8+I8+J8</f>
        <v>184</v>
      </c>
    </row>
    <row r="9" spans="1:11">
      <c r="A9" s="3">
        <v>6</v>
      </c>
      <c r="B9" s="3" t="s">
        <v>5</v>
      </c>
      <c r="C9" s="3" t="s">
        <v>53</v>
      </c>
      <c r="D9" s="3" t="s">
        <v>6</v>
      </c>
      <c r="E9" s="8" t="s">
        <v>50</v>
      </c>
      <c r="F9" s="3" t="s">
        <v>42</v>
      </c>
      <c r="G9" s="3">
        <v>21</v>
      </c>
      <c r="H9" s="9">
        <f>VLOOKUP(F9,[1]Consignment!$F$4:$H$19,3,FALSE)</f>
        <v>35</v>
      </c>
      <c r="I9" s="9">
        <f>G9*8</f>
        <v>168</v>
      </c>
      <c r="J9" s="9">
        <v>40</v>
      </c>
      <c r="K9" s="9">
        <f>G9*H9+I9+J9</f>
        <v>943</v>
      </c>
    </row>
    <row r="10" spans="1:11">
      <c r="A10" s="3">
        <v>7</v>
      </c>
      <c r="B10" s="3" t="s">
        <v>21</v>
      </c>
      <c r="C10" s="3" t="s">
        <v>63</v>
      </c>
      <c r="D10" s="3" t="s">
        <v>22</v>
      </c>
      <c r="E10" s="8" t="s">
        <v>50</v>
      </c>
      <c r="F10" s="3" t="s">
        <v>48</v>
      </c>
      <c r="G10" s="3">
        <v>4</v>
      </c>
      <c r="H10" s="9">
        <v>45</v>
      </c>
      <c r="I10" s="9">
        <f>G10*8</f>
        <v>32</v>
      </c>
      <c r="J10" s="9">
        <v>40</v>
      </c>
      <c r="K10" s="9">
        <f>G10*H10+I10+J10</f>
        <v>252</v>
      </c>
    </row>
    <row r="11" spans="1:11">
      <c r="A11" s="3">
        <v>8</v>
      </c>
      <c r="B11" s="3" t="s">
        <v>7</v>
      </c>
      <c r="C11" s="3" t="s">
        <v>54</v>
      </c>
      <c r="D11" s="3" t="s">
        <v>8</v>
      </c>
      <c r="E11" s="8" t="s">
        <v>50</v>
      </c>
      <c r="F11" s="3" t="s">
        <v>42</v>
      </c>
      <c r="G11" s="3">
        <v>5</v>
      </c>
      <c r="H11" s="9">
        <f>VLOOKUP(F11,[1]Consignment!$F$4:$H$19,3,FALSE)</f>
        <v>35</v>
      </c>
      <c r="I11" s="9">
        <f>G11*8</f>
        <v>40</v>
      </c>
      <c r="J11" s="9">
        <v>40</v>
      </c>
      <c r="K11" s="9">
        <f>G11*H11+I11+J11</f>
        <v>255</v>
      </c>
    </row>
    <row r="12" spans="1:11">
      <c r="A12" s="3">
        <v>9</v>
      </c>
      <c r="B12" s="3" t="s">
        <v>9</v>
      </c>
      <c r="C12" s="3" t="s">
        <v>55</v>
      </c>
      <c r="D12" s="3" t="s">
        <v>10</v>
      </c>
      <c r="E12" s="8" t="s">
        <v>50</v>
      </c>
      <c r="F12" s="3" t="s">
        <v>43</v>
      </c>
      <c r="G12" s="3">
        <v>15</v>
      </c>
      <c r="H12" s="9">
        <v>35</v>
      </c>
      <c r="I12" s="9">
        <f>G12*8</f>
        <v>120</v>
      </c>
      <c r="J12" s="9">
        <v>40</v>
      </c>
      <c r="K12" s="9">
        <f>G12*H12+I12+J12</f>
        <v>685</v>
      </c>
    </row>
    <row r="13" spans="1:11">
      <c r="A13" s="3">
        <v>10</v>
      </c>
      <c r="B13" s="3" t="s">
        <v>9</v>
      </c>
      <c r="C13" s="3" t="s">
        <v>56</v>
      </c>
      <c r="D13" s="3" t="s">
        <v>11</v>
      </c>
      <c r="E13" s="8" t="s">
        <v>50</v>
      </c>
      <c r="F13" s="3" t="s">
        <v>42</v>
      </c>
      <c r="G13" s="3">
        <v>7</v>
      </c>
      <c r="H13" s="9">
        <f>VLOOKUP(F13,[1]Consignment!$F$4:$H$19,3,FALSE)</f>
        <v>35</v>
      </c>
      <c r="I13" s="9">
        <f>G13*8</f>
        <v>56</v>
      </c>
      <c r="J13" s="9">
        <v>40</v>
      </c>
      <c r="K13" s="9">
        <f>G13*H13+I13+J13</f>
        <v>341</v>
      </c>
    </row>
    <row r="14" spans="1:11">
      <c r="A14" s="3">
        <v>11</v>
      </c>
      <c r="B14" s="3" t="s">
        <v>12</v>
      </c>
      <c r="C14" s="3" t="s">
        <v>57</v>
      </c>
      <c r="D14" s="3" t="s">
        <v>13</v>
      </c>
      <c r="E14" s="8" t="s">
        <v>50</v>
      </c>
      <c r="F14" s="3" t="s">
        <v>41</v>
      </c>
      <c r="G14" s="3">
        <v>6</v>
      </c>
      <c r="H14" s="9">
        <f>VLOOKUP(F14,[1]Consignment!$F$4:$H$19,3,FALSE)</f>
        <v>35</v>
      </c>
      <c r="I14" s="9">
        <f>G14*8</f>
        <v>48</v>
      </c>
      <c r="J14" s="9">
        <v>40</v>
      </c>
      <c r="K14" s="9">
        <f>G14*H14+I14+J14</f>
        <v>298</v>
      </c>
    </row>
    <row r="15" spans="1:11">
      <c r="A15" s="3">
        <v>12</v>
      </c>
      <c r="B15" s="3" t="s">
        <v>12</v>
      </c>
      <c r="C15" s="3" t="s">
        <v>64</v>
      </c>
      <c r="D15" s="3" t="s">
        <v>17</v>
      </c>
      <c r="E15" s="8" t="s">
        <v>50</v>
      </c>
      <c r="F15" s="3" t="s">
        <v>48</v>
      </c>
      <c r="G15" s="3">
        <v>3</v>
      </c>
      <c r="H15" s="9">
        <v>45</v>
      </c>
      <c r="I15" s="9">
        <f>G15*8</f>
        <v>24</v>
      </c>
      <c r="J15" s="9">
        <v>40</v>
      </c>
      <c r="K15" s="9">
        <f>G15*H15+I15+J15</f>
        <v>199</v>
      </c>
    </row>
    <row r="16" spans="1:11">
      <c r="A16" s="3">
        <v>13</v>
      </c>
      <c r="B16" s="3" t="s">
        <v>23</v>
      </c>
      <c r="C16" s="3" t="s">
        <v>65</v>
      </c>
      <c r="D16" s="3" t="s">
        <v>24</v>
      </c>
      <c r="E16" s="8" t="s">
        <v>50</v>
      </c>
      <c r="F16" s="3" t="s">
        <v>49</v>
      </c>
      <c r="G16" s="3">
        <v>10</v>
      </c>
      <c r="H16" s="9">
        <v>40</v>
      </c>
      <c r="I16" s="9">
        <f>G16*8</f>
        <v>80</v>
      </c>
      <c r="J16" s="9">
        <v>40</v>
      </c>
      <c r="K16" s="9">
        <f>G16*H16+I16+J16</f>
        <v>520</v>
      </c>
    </row>
    <row r="17" spans="1:11">
      <c r="A17" s="3">
        <v>14</v>
      </c>
      <c r="B17" s="3" t="s">
        <v>14</v>
      </c>
      <c r="C17" s="3" t="s">
        <v>58</v>
      </c>
      <c r="D17" s="3" t="s">
        <v>15</v>
      </c>
      <c r="E17" s="8" t="s">
        <v>50</v>
      </c>
      <c r="F17" s="3" t="s">
        <v>44</v>
      </c>
      <c r="G17" s="3">
        <v>8</v>
      </c>
      <c r="H17" s="9">
        <f>VLOOKUP(F17,[1]Consignment!$F$4:$H$19,3,FALSE)</f>
        <v>35</v>
      </c>
      <c r="I17" s="9">
        <f>G17*8</f>
        <v>64</v>
      </c>
      <c r="J17" s="9">
        <v>40</v>
      </c>
      <c r="K17" s="9">
        <f>G17*H17+I17+J17</f>
        <v>384</v>
      </c>
    </row>
    <row r="18" spans="1:11">
      <c r="A18" s="3">
        <v>15</v>
      </c>
      <c r="B18" s="3" t="s">
        <v>16</v>
      </c>
      <c r="C18" s="3" t="s">
        <v>59</v>
      </c>
      <c r="D18" s="3" t="s">
        <v>17</v>
      </c>
      <c r="E18" s="8" t="s">
        <v>50</v>
      </c>
      <c r="F18" s="3" t="s">
        <v>45</v>
      </c>
      <c r="G18" s="3">
        <v>10</v>
      </c>
      <c r="H18" s="9">
        <v>35</v>
      </c>
      <c r="I18" s="9">
        <f>G18*8</f>
        <v>80</v>
      </c>
      <c r="J18" s="9">
        <v>40</v>
      </c>
      <c r="K18" s="9">
        <f>G18*H18+I18+J18</f>
        <v>470</v>
      </c>
    </row>
    <row r="19" spans="1:11">
      <c r="A19" s="3">
        <v>16</v>
      </c>
      <c r="B19" s="3" t="s">
        <v>16</v>
      </c>
      <c r="C19" s="3" t="s">
        <v>60</v>
      </c>
      <c r="D19" s="3" t="s">
        <v>18</v>
      </c>
      <c r="E19" s="8" t="s">
        <v>50</v>
      </c>
      <c r="F19" s="3" t="s">
        <v>41</v>
      </c>
      <c r="G19" s="3">
        <v>1</v>
      </c>
      <c r="H19" s="9">
        <f>VLOOKUP(F19,[1]Consignment!$F$4:$H$19,3,FALSE)</f>
        <v>35</v>
      </c>
      <c r="I19" s="9">
        <f>G19*8</f>
        <v>8</v>
      </c>
      <c r="J19" s="9">
        <v>40</v>
      </c>
      <c r="K19" s="9">
        <f>G19*H19+I19+J19</f>
        <v>83</v>
      </c>
    </row>
    <row r="20" spans="1:11">
      <c r="A20" s="3">
        <v>17</v>
      </c>
      <c r="B20" s="3" t="s">
        <v>16</v>
      </c>
      <c r="C20" s="3" t="s">
        <v>66</v>
      </c>
      <c r="D20" s="3" t="s">
        <v>25</v>
      </c>
      <c r="E20" s="8" t="s">
        <v>50</v>
      </c>
      <c r="F20" s="3" t="s">
        <v>47</v>
      </c>
      <c r="G20" s="3">
        <v>10</v>
      </c>
      <c r="H20" s="9">
        <f>VLOOKUP(F20,[1]Consignment!$F$4:$H$19,3,FALSE)</f>
        <v>40</v>
      </c>
      <c r="I20" s="9">
        <f>G20*8</f>
        <v>80</v>
      </c>
      <c r="J20" s="9">
        <v>40</v>
      </c>
      <c r="K20" s="9">
        <f>G20*H20+I20+J20</f>
        <v>520</v>
      </c>
    </row>
    <row r="21" spans="1:11">
      <c r="A21" s="3">
        <v>18</v>
      </c>
      <c r="B21" s="3" t="s">
        <v>16</v>
      </c>
      <c r="C21" s="3" t="s">
        <v>67</v>
      </c>
      <c r="D21" s="3" t="s">
        <v>26</v>
      </c>
      <c r="E21" s="8" t="s">
        <v>50</v>
      </c>
      <c r="F21" s="3" t="s">
        <v>48</v>
      </c>
      <c r="G21" s="3">
        <v>2</v>
      </c>
      <c r="H21" s="9">
        <v>45</v>
      </c>
      <c r="I21" s="9">
        <f>G21*8</f>
        <v>16</v>
      </c>
      <c r="J21" s="9">
        <v>40</v>
      </c>
      <c r="K21" s="9">
        <f>G21*H21+I21+J21</f>
        <v>146</v>
      </c>
    </row>
    <row r="22" spans="1:11">
      <c r="A22" s="3">
        <v>19</v>
      </c>
      <c r="B22" s="3" t="s">
        <v>16</v>
      </c>
      <c r="C22" s="3" t="s">
        <v>68</v>
      </c>
      <c r="D22" s="3" t="s">
        <v>27</v>
      </c>
      <c r="E22" s="8" t="s">
        <v>50</v>
      </c>
      <c r="F22" s="3" t="s">
        <v>46</v>
      </c>
      <c r="G22" s="3">
        <v>11</v>
      </c>
      <c r="H22" s="9">
        <f>VLOOKUP(F22,[1]Consignment!$F$4:$H$19,3,FALSE)</f>
        <v>40</v>
      </c>
      <c r="I22" s="9">
        <f>G22*8</f>
        <v>88</v>
      </c>
      <c r="J22" s="9">
        <v>40</v>
      </c>
      <c r="K22" s="9">
        <f>G22*H22+I22+J22</f>
        <v>568</v>
      </c>
    </row>
    <row r="23" spans="1:11" s="20" customFormat="1">
      <c r="A23" s="15" t="s">
        <v>72</v>
      </c>
      <c r="B23" s="16"/>
      <c r="C23" s="16"/>
      <c r="D23" s="16"/>
      <c r="E23" s="16"/>
      <c r="F23" s="16"/>
      <c r="G23" s="16"/>
      <c r="H23" s="16"/>
      <c r="I23" s="17"/>
      <c r="J23" s="18"/>
      <c r="K23" s="19">
        <f>SUM(K4:K22)</f>
        <v>8092</v>
      </c>
    </row>
    <row r="24" spans="1:11" s="20" customFormat="1" ht="30" customHeight="1">
      <c r="A24" s="4" t="s">
        <v>73</v>
      </c>
      <c r="B24" s="4"/>
      <c r="C24" s="4"/>
      <c r="D24" s="4"/>
      <c r="E24" s="4"/>
      <c r="F24" s="4"/>
      <c r="G24" s="4"/>
      <c r="H24" s="4"/>
      <c r="I24" s="21"/>
      <c r="J24" s="21"/>
      <c r="K24" s="21"/>
    </row>
    <row r="25" spans="1:11" s="20" customFormat="1" ht="30" customHeight="1">
      <c r="A25" s="4" t="s">
        <v>71</v>
      </c>
      <c r="B25" s="4"/>
      <c r="C25" s="4"/>
      <c r="D25" s="4"/>
      <c r="E25" s="4"/>
      <c r="F25" s="4"/>
      <c r="G25" s="4"/>
      <c r="H25" s="4"/>
      <c r="I25" s="21"/>
      <c r="J25" s="21"/>
      <c r="K25" s="21"/>
    </row>
    <row r="26" spans="1:11" s="1" customFormat="1">
      <c r="I26" s="22"/>
      <c r="J26" s="22"/>
      <c r="K26" s="22"/>
    </row>
    <row r="28" spans="1:11">
      <c r="H28" s="10"/>
      <c r="I28" s="10"/>
      <c r="J28" s="10"/>
      <c r="K28" s="10"/>
    </row>
  </sheetData>
  <sortState ref="B4:K22">
    <sortCondition ref="B4:B22"/>
  </sortState>
  <mergeCells count="7">
    <mergeCell ref="A23:J23"/>
    <mergeCell ref="A24:K24"/>
    <mergeCell ref="A25:K25"/>
    <mergeCell ref="A1:G1"/>
    <mergeCell ref="H1:K1"/>
    <mergeCell ref="A2:G2"/>
    <mergeCell ref="H2:K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2026-06-06T04:04:33Z</dcterms:created>
  <dcterms:modified xsi:type="dcterms:W3CDTF">2026-06-06T04:04:36Z</dcterms:modified>
</cp:coreProperties>
</file>