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4" i="1" l="1"/>
  <c r="J12" i="1"/>
  <c r="H12" i="1"/>
  <c r="J11" i="1"/>
  <c r="H11" i="1"/>
  <c r="J10" i="1"/>
  <c r="H10" i="1"/>
  <c r="J9" i="1"/>
  <c r="H9" i="1"/>
  <c r="J8" i="1"/>
  <c r="H8" i="1"/>
  <c r="J7" i="1"/>
  <c r="H7" i="1"/>
  <c r="J6" i="1"/>
  <c r="H6" i="1"/>
  <c r="J5" i="1"/>
  <c r="H5" i="1"/>
  <c r="J4" i="1"/>
  <c r="H4" i="1"/>
  <c r="I4" i="1" l="1"/>
  <c r="L4" i="1" s="1"/>
  <c r="I5" i="1"/>
  <c r="L5" i="1" s="1"/>
  <c r="I6" i="1"/>
  <c r="L6" i="1" s="1"/>
  <c r="I7" i="1"/>
  <c r="L7" i="1" s="1"/>
  <c r="I8" i="1"/>
  <c r="L8" i="1" s="1"/>
  <c r="I9" i="1"/>
  <c r="L9" i="1" s="1"/>
  <c r="I10" i="1"/>
  <c r="L10" i="1" s="1"/>
  <c r="I11" i="1"/>
  <c r="L11" i="1" s="1"/>
  <c r="I12" i="1"/>
  <c r="L12" i="1" s="1"/>
  <c r="L13" i="1" l="1"/>
</calcChain>
</file>

<file path=xl/sharedStrings.xml><?xml version="1.0" encoding="utf-8"?>
<sst xmlns="http://schemas.openxmlformats.org/spreadsheetml/2006/main" count="63" uniqueCount="44">
  <si>
    <t>INVOICE
PRAGATI LOGISTICS,SAMANTA SAHI KHUNTIA LANE,8984191006
GST No:21AGHPB9356M1Z9</t>
  </si>
  <si>
    <t>Thanking you for your business.
PRAGATI LOGISTICS</t>
  </si>
  <si>
    <t>BHUBANESWAR</t>
  </si>
  <si>
    <t>ANGUL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</si>
  <si>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</si>
  <si>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</si>
  <si>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</si>
  <si>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</si>
  <si>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</si>
  <si>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</si>
  <si>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</si>
  <si>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</si>
  <si>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HML</t>
  </si>
  <si>
    <t>LR CH</t>
  </si>
  <si>
    <t>CTC</t>
  </si>
  <si>
    <t>S.CH.</t>
  </si>
  <si>
    <t xml:space="preserve">
MAPRA LABORATORIES PVT LTD
Address:A P MARKET COMPLEX - 2ND FLOOR LINK ROAD SQUARE MADHUPATNA CUTTACK,6712341799
GST No:21AAACM5060F1Z2
</t>
  </si>
  <si>
    <t>Kindly, verify &amp; confirm within 7 days, else GST will be filed by 20th APRIL, 2024. 
GST to be paid by Consignor under Reverse Charge Mechanism(RCM) as per GST.</t>
  </si>
  <si>
    <t>AMT.</t>
  </si>
  <si>
    <t>03/3/2024</t>
  </si>
  <si>
    <t>PL/DO/24764</t>
  </si>
  <si>
    <t>05</t>
  </si>
  <si>
    <t>09/3/2024</t>
  </si>
  <si>
    <t>PL/MA/21501</t>
  </si>
  <si>
    <t>3007</t>
  </si>
  <si>
    <t>11/3/2024</t>
  </si>
  <si>
    <t>PL/DO/25440</t>
  </si>
  <si>
    <t>3009</t>
  </si>
  <si>
    <t>PL/DO/25441</t>
  </si>
  <si>
    <t>3008</t>
  </si>
  <si>
    <t>PL/DO/25442</t>
  </si>
  <si>
    <t>3010</t>
  </si>
  <si>
    <t>15/3/2024</t>
  </si>
  <si>
    <t>PL/DO/25794</t>
  </si>
  <si>
    <t>26</t>
  </si>
  <si>
    <t>PL/DO/25801</t>
  </si>
  <si>
    <t>3025</t>
  </si>
  <si>
    <t>PL/DO/25809</t>
  </si>
  <si>
    <t>27</t>
  </si>
  <si>
    <t>16/3/2024</t>
  </si>
  <si>
    <t>PL/MA/21877</t>
  </si>
  <si>
    <t>3024</t>
  </si>
  <si>
    <t>(RUPEES ONE THOUAND EIGHT HUNDRED THIRTY TWO ONLY)</t>
  </si>
  <si>
    <t xml:space="preserve">Bill Date: 31/03/2024
Bill NO : 42881
Total Amount: 1832.00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</si>
</sst>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6</xdr:col>
      <xdr:colOff>209549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3857625" cy="1057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27.45</v>
          </cell>
          <cell r="E3">
            <v>30.74</v>
          </cell>
        </row>
        <row r="4">
          <cell r="C4" t="str">
            <v>BALASORE</v>
          </cell>
          <cell r="D4">
            <v>21.38</v>
          </cell>
          <cell r="E4">
            <v>23.95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26.14</v>
          </cell>
          <cell r="E6">
            <v>29.28</v>
          </cell>
        </row>
        <row r="7">
          <cell r="C7" t="str">
            <v>BARAGARH</v>
          </cell>
          <cell r="D7">
            <v>65.34</v>
          </cell>
          <cell r="E7">
            <v>73.180000000000007</v>
          </cell>
        </row>
        <row r="8">
          <cell r="C8" t="str">
            <v>BARIPADA</v>
          </cell>
          <cell r="D8">
            <v>21.38</v>
          </cell>
          <cell r="E8">
            <v>23.95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23.52</v>
          </cell>
          <cell r="E10">
            <v>26.34</v>
          </cell>
        </row>
        <row r="11">
          <cell r="C11" t="str">
            <v>BHUBANESWAR</v>
          </cell>
          <cell r="D11">
            <v>18.29</v>
          </cell>
          <cell r="E11">
            <v>20.48</v>
          </cell>
        </row>
        <row r="12">
          <cell r="C12" t="str">
            <v>BOLANGIR</v>
          </cell>
          <cell r="D12">
            <v>77.22</v>
          </cell>
          <cell r="E12">
            <v>86.49</v>
          </cell>
        </row>
        <row r="13">
          <cell r="C13" t="str">
            <v>CHARAMPA</v>
          </cell>
          <cell r="D13">
            <v>31.36</v>
          </cell>
          <cell r="E13">
            <v>35.119999999999997</v>
          </cell>
        </row>
        <row r="14">
          <cell r="C14" t="str">
            <v>CHHEND</v>
          </cell>
          <cell r="D14">
            <v>31.36</v>
          </cell>
          <cell r="E14">
            <v>35.119999999999997</v>
          </cell>
        </row>
        <row r="15">
          <cell r="C15" t="str">
            <v>DAMANJODI</v>
          </cell>
          <cell r="D15" t="str">
            <v>1925 FIX</v>
          </cell>
          <cell r="E15" t="str">
            <v>2156 FIX</v>
          </cell>
        </row>
        <row r="16">
          <cell r="C16" t="str">
            <v>DHENKANAL</v>
          </cell>
          <cell r="D16">
            <v>31.36</v>
          </cell>
          <cell r="E16">
            <v>35.119999999999997</v>
          </cell>
        </row>
        <row r="17">
          <cell r="C17" t="str">
            <v>DIPASIKHA</v>
          </cell>
          <cell r="D17" t="str">
            <v>1485 FIX</v>
          </cell>
          <cell r="E17" t="str">
            <v>1663 FIX</v>
          </cell>
        </row>
        <row r="18">
          <cell r="C18" t="str">
            <v>JAGATSINGHPUR</v>
          </cell>
          <cell r="D18">
            <v>31.36</v>
          </cell>
          <cell r="E18">
            <v>35.119999999999997</v>
          </cell>
        </row>
        <row r="19">
          <cell r="C19" t="str">
            <v>JAJPUR ROAD</v>
          </cell>
        </row>
        <row r="20">
          <cell r="C20" t="str">
            <v>JAJPUR TOWN</v>
          </cell>
          <cell r="D20">
            <v>31.36</v>
          </cell>
          <cell r="E20">
            <v>35.119999999999997</v>
          </cell>
        </row>
        <row r="21">
          <cell r="C21" t="str">
            <v>JARKA</v>
          </cell>
          <cell r="D21">
            <v>31.36</v>
          </cell>
          <cell r="E21">
            <v>35.119999999999997</v>
          </cell>
        </row>
        <row r="22">
          <cell r="C22" t="str">
            <v>JEYPORE</v>
          </cell>
          <cell r="D22">
            <v>52</v>
          </cell>
          <cell r="E22">
            <v>58.24</v>
          </cell>
        </row>
        <row r="23">
          <cell r="C23" t="str">
            <v>JHARSUGUDA</v>
          </cell>
          <cell r="D23">
            <v>29.7</v>
          </cell>
          <cell r="E23">
            <v>33.26</v>
          </cell>
        </row>
        <row r="24">
          <cell r="C24" t="str">
            <v>KENDRAPARA</v>
          </cell>
          <cell r="D24">
            <v>41.58</v>
          </cell>
          <cell r="E24">
            <v>46.57</v>
          </cell>
        </row>
        <row r="25">
          <cell r="C25" t="str">
            <v>KEONJHAR</v>
          </cell>
          <cell r="D25">
            <v>45.74</v>
          </cell>
          <cell r="E25">
            <v>51.23</v>
          </cell>
        </row>
        <row r="26">
          <cell r="C26" t="str">
            <v>KHURDA</v>
          </cell>
          <cell r="D26">
            <v>31.36</v>
          </cell>
          <cell r="E26">
            <v>35.119999999999997</v>
          </cell>
        </row>
        <row r="27">
          <cell r="C27" t="str">
            <v>KUJANGA</v>
          </cell>
          <cell r="D27">
            <v>31.36</v>
          </cell>
          <cell r="E27">
            <v>35.119999999999997</v>
          </cell>
        </row>
        <row r="28">
          <cell r="C28" t="str">
            <v>MALKANGIRI</v>
          </cell>
          <cell r="D28">
            <v>142.56</v>
          </cell>
          <cell r="E28">
            <v>159.66999999999999</v>
          </cell>
        </row>
        <row r="29">
          <cell r="C29" t="str">
            <v>MANIJANGA</v>
          </cell>
          <cell r="D29">
            <v>31.36</v>
          </cell>
          <cell r="E29">
            <v>35.119999999999997</v>
          </cell>
        </row>
        <row r="30">
          <cell r="C30" t="str">
            <v>NALCO (PLANT)</v>
          </cell>
          <cell r="D30" t="str">
            <v>1485 FIX</v>
          </cell>
          <cell r="E30" t="str">
            <v>1663 FIX</v>
          </cell>
        </row>
        <row r="31">
          <cell r="C31" t="str">
            <v>NISCHINTKOILI</v>
          </cell>
          <cell r="D31">
            <v>31.36</v>
          </cell>
          <cell r="E31">
            <v>35.119999999999997</v>
          </cell>
        </row>
        <row r="32">
          <cell r="C32" t="str">
            <v>NTPC KANIHA</v>
          </cell>
          <cell r="D32" t="str">
            <v>1485 FIX</v>
          </cell>
          <cell r="E32" t="str">
            <v>1663 FIX</v>
          </cell>
        </row>
        <row r="33">
          <cell r="C33" t="str">
            <v>PANISALIA</v>
          </cell>
          <cell r="D33">
            <v>31.36</v>
          </cell>
          <cell r="E33">
            <v>35.119999999999997</v>
          </cell>
        </row>
        <row r="34">
          <cell r="C34" t="str">
            <v>PARADEEP</v>
          </cell>
          <cell r="D34" t="str">
            <v>1485 FIX</v>
          </cell>
          <cell r="E34" t="str">
            <v>1663 FIX</v>
          </cell>
        </row>
        <row r="35">
          <cell r="C35" t="str">
            <v>PARALAKHEMUNDI</v>
          </cell>
          <cell r="D35">
            <v>75.900000000000006</v>
          </cell>
          <cell r="E35">
            <v>85.01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31.36</v>
          </cell>
          <cell r="E37">
            <v>35.119999999999997</v>
          </cell>
        </row>
        <row r="38">
          <cell r="C38" t="str">
            <v>SAMBALPUR</v>
          </cell>
          <cell r="D38">
            <v>31.36</v>
          </cell>
          <cell r="E38">
            <v>35.119999999999997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41.58</v>
          </cell>
          <cell r="E40">
            <v>46.57</v>
          </cell>
        </row>
        <row r="41">
          <cell r="C41" t="str">
            <v>TALCHER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R2" sqref="R2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5" style="1" bestFit="1" customWidth="1"/>
    <col min="7" max="7" width="5.42578125" style="1" bestFit="1" customWidth="1"/>
    <col min="8" max="8" width="6.42578125" style="1" customWidth="1"/>
    <col min="9" max="9" width="6.28515625" style="2" customWidth="1"/>
    <col min="10" max="10" width="6.5703125" style="2" customWidth="1"/>
    <col min="11" max="11" width="6.7109375" style="2" customWidth="1"/>
    <col min="12" max="12" width="8" style="2" customWidth="1"/>
    <col min="13" max="13" width="9.140625" style="1" customWidth="1"/>
    <col min="14" max="16384" width="9.140625" style="1"/>
  </cols>
  <sheetData>
    <row r="1" spans="1:12" ht="90" customHeight="1">
      <c r="A1" s="12"/>
      <c r="B1" s="12"/>
      <c r="C1" s="12"/>
      <c r="D1" s="12"/>
      <c r="E1" s="12"/>
      <c r="F1" s="12"/>
      <c r="G1" s="12"/>
      <c r="H1" s="7" t="s">
        <v>0</v>
      </c>
      <c r="I1" s="8"/>
      <c r="J1" s="8"/>
      <c r="K1" s="8"/>
      <c r="L1" s="9"/>
    </row>
    <row r="2" spans="1:12" ht="78" customHeight="1">
      <c r="A2" s="12" t="s">
        <v>16</v>
      </c>
      <c r="B2" s="12"/>
      <c r="C2" s="12"/>
      <c r="D2" s="12"/>
      <c r="E2" s="12"/>
      <c r="F2" s="12"/>
      <c r="G2" s="12"/>
      <c r="H2" s="7" t="s">
        <v>43</v>
      </c>
      <c r="I2" s="8"/>
      <c r="J2" s="8"/>
      <c r="K2" s="8"/>
      <c r="L2" s="9"/>
    </row>
    <row r="3" spans="1:12" s="6" customFormat="1" ht="15" customHeight="1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5" t="s">
        <v>15</v>
      </c>
      <c r="J3" s="5" t="s">
        <v>12</v>
      </c>
      <c r="K3" s="5" t="s">
        <v>13</v>
      </c>
      <c r="L3" s="5" t="s">
        <v>18</v>
      </c>
    </row>
    <row r="4" spans="1:12" s="6" customFormat="1" ht="15" customHeight="1">
      <c r="A4" s="14">
        <v>1</v>
      </c>
      <c r="B4" s="15" t="s">
        <v>19</v>
      </c>
      <c r="C4" s="15" t="s">
        <v>20</v>
      </c>
      <c r="D4" s="15" t="s">
        <v>21</v>
      </c>
      <c r="E4" s="16" t="s">
        <v>14</v>
      </c>
      <c r="F4" s="15" t="s">
        <v>2</v>
      </c>
      <c r="G4" s="15">
        <v>9</v>
      </c>
      <c r="H4" s="17">
        <f>VLOOKUP(F4,'[1]ARISTO PHARMASEUTICALS'!$C$3:$E$45,3,FALSE)</f>
        <v>20.48</v>
      </c>
      <c r="I4" s="17">
        <f>G4*H4*20%</f>
        <v>36.863999999999997</v>
      </c>
      <c r="J4" s="17">
        <f>G4*2</f>
        <v>18</v>
      </c>
      <c r="K4" s="17">
        <v>35</v>
      </c>
      <c r="L4" s="17">
        <f>G4*H4+I4+J4+K4</f>
        <v>274.18399999999997</v>
      </c>
    </row>
    <row r="5" spans="1:12" s="6" customFormat="1" ht="15" customHeight="1">
      <c r="A5" s="14">
        <v>2</v>
      </c>
      <c r="B5" s="15" t="s">
        <v>22</v>
      </c>
      <c r="C5" s="15" t="s">
        <v>23</v>
      </c>
      <c r="D5" s="15" t="s">
        <v>24</v>
      </c>
      <c r="E5" s="16" t="s">
        <v>14</v>
      </c>
      <c r="F5" s="15" t="s">
        <v>3</v>
      </c>
      <c r="G5" s="15">
        <v>3</v>
      </c>
      <c r="H5" s="17">
        <f>VLOOKUP(F5,'[1]ARISTO PHARMASEUTICALS'!$C$3:$E$45,3,FALSE)</f>
        <v>30.74</v>
      </c>
      <c r="I5" s="17">
        <f>G5*H5*20%</f>
        <v>18.443999999999999</v>
      </c>
      <c r="J5" s="17">
        <f>G5*2</f>
        <v>6</v>
      </c>
      <c r="K5" s="17">
        <v>35</v>
      </c>
      <c r="L5" s="17">
        <f>G5*H5+I5+J5+K5</f>
        <v>151.66399999999999</v>
      </c>
    </row>
    <row r="6" spans="1:12" s="6" customFormat="1" ht="15" customHeight="1">
      <c r="A6" s="14">
        <v>3</v>
      </c>
      <c r="B6" s="15" t="s">
        <v>25</v>
      </c>
      <c r="C6" s="15" t="s">
        <v>26</v>
      </c>
      <c r="D6" s="15" t="s">
        <v>27</v>
      </c>
      <c r="E6" s="16" t="s">
        <v>14</v>
      </c>
      <c r="F6" s="15" t="s">
        <v>2</v>
      </c>
      <c r="G6" s="15">
        <v>3</v>
      </c>
      <c r="H6" s="17">
        <f>VLOOKUP(F6,'[1]ARISTO PHARMASEUTICALS'!$C$3:$E$45,3,FALSE)</f>
        <v>20.48</v>
      </c>
      <c r="I6" s="17">
        <f>G6*H6*20%</f>
        <v>12.288</v>
      </c>
      <c r="J6" s="17">
        <f>G6*2</f>
        <v>6</v>
      </c>
      <c r="K6" s="17">
        <v>35</v>
      </c>
      <c r="L6" s="17">
        <f>G6*H6+I6+J6+K6</f>
        <v>114.72799999999999</v>
      </c>
    </row>
    <row r="7" spans="1:12" s="6" customFormat="1" ht="15" customHeight="1">
      <c r="A7" s="14">
        <v>4</v>
      </c>
      <c r="B7" s="15" t="s">
        <v>25</v>
      </c>
      <c r="C7" s="15" t="s">
        <v>28</v>
      </c>
      <c r="D7" s="15" t="s">
        <v>29</v>
      </c>
      <c r="E7" s="16" t="s">
        <v>14</v>
      </c>
      <c r="F7" s="15" t="s">
        <v>2</v>
      </c>
      <c r="G7" s="15">
        <v>3</v>
      </c>
      <c r="H7" s="17">
        <f>VLOOKUP(F7,'[1]ARISTO PHARMASEUTICALS'!$C$3:$E$45,3,FALSE)</f>
        <v>20.48</v>
      </c>
      <c r="I7" s="17">
        <f>G7*H7*20%</f>
        <v>12.288</v>
      </c>
      <c r="J7" s="17">
        <f>G7*2</f>
        <v>6</v>
      </c>
      <c r="K7" s="17">
        <v>35</v>
      </c>
      <c r="L7" s="17">
        <f>G7*H7+I7+J7+K7</f>
        <v>114.72799999999999</v>
      </c>
    </row>
    <row r="8" spans="1:12" s="6" customFormat="1" ht="15" customHeight="1">
      <c r="A8" s="14">
        <v>5</v>
      </c>
      <c r="B8" s="15" t="s">
        <v>25</v>
      </c>
      <c r="C8" s="15" t="s">
        <v>30</v>
      </c>
      <c r="D8" s="15" t="s">
        <v>31</v>
      </c>
      <c r="E8" s="16" t="s">
        <v>14</v>
      </c>
      <c r="F8" s="15" t="s">
        <v>2</v>
      </c>
      <c r="G8" s="15">
        <v>3</v>
      </c>
      <c r="H8" s="17">
        <f>VLOOKUP(F8,'[1]ARISTO PHARMASEUTICALS'!$C$3:$E$45,3,FALSE)</f>
        <v>20.48</v>
      </c>
      <c r="I8" s="17">
        <f>G8*H8*20%</f>
        <v>12.288</v>
      </c>
      <c r="J8" s="17">
        <f>G8*2</f>
        <v>6</v>
      </c>
      <c r="K8" s="17">
        <v>35</v>
      </c>
      <c r="L8" s="17">
        <f>G8*H8+I8+J8+K8</f>
        <v>114.72799999999999</v>
      </c>
    </row>
    <row r="9" spans="1:12" ht="15" customHeight="1">
      <c r="A9" s="14">
        <v>6</v>
      </c>
      <c r="B9" s="15" t="s">
        <v>32</v>
      </c>
      <c r="C9" s="15" t="s">
        <v>33</v>
      </c>
      <c r="D9" s="15" t="s">
        <v>34</v>
      </c>
      <c r="E9" s="16" t="s">
        <v>14</v>
      </c>
      <c r="F9" s="15" t="s">
        <v>2</v>
      </c>
      <c r="G9" s="15">
        <v>8</v>
      </c>
      <c r="H9" s="17">
        <f>VLOOKUP(F9,'[1]ARISTO PHARMASEUTICALS'!$C$3:$E$45,3,FALSE)</f>
        <v>20.48</v>
      </c>
      <c r="I9" s="17">
        <f>G9*H9*20%</f>
        <v>32.768000000000001</v>
      </c>
      <c r="J9" s="17">
        <f>G9*2</f>
        <v>16</v>
      </c>
      <c r="K9" s="17">
        <v>35</v>
      </c>
      <c r="L9" s="17">
        <f>G9*H9+I9+J9+K9</f>
        <v>247.608</v>
      </c>
    </row>
    <row r="10" spans="1:12" ht="15" customHeight="1">
      <c r="A10" s="14">
        <v>7</v>
      </c>
      <c r="B10" s="15" t="s">
        <v>32</v>
      </c>
      <c r="C10" s="15" t="s">
        <v>35</v>
      </c>
      <c r="D10" s="15" t="s">
        <v>36</v>
      </c>
      <c r="E10" s="16" t="s">
        <v>14</v>
      </c>
      <c r="F10" s="15" t="s">
        <v>2</v>
      </c>
      <c r="G10" s="15">
        <v>7</v>
      </c>
      <c r="H10" s="17">
        <f>VLOOKUP(F10,'[1]ARISTO PHARMASEUTICALS'!$C$3:$E$45,3,FALSE)</f>
        <v>20.48</v>
      </c>
      <c r="I10" s="17">
        <f>G10*H10*20%</f>
        <v>28.672000000000004</v>
      </c>
      <c r="J10" s="17">
        <f>G10*2</f>
        <v>14</v>
      </c>
      <c r="K10" s="17">
        <v>35</v>
      </c>
      <c r="L10" s="17">
        <f>G10*H10+I10+J10+K10</f>
        <v>221.03200000000001</v>
      </c>
    </row>
    <row r="11" spans="1:12" ht="15" customHeight="1">
      <c r="A11" s="14">
        <v>8</v>
      </c>
      <c r="B11" s="15" t="s">
        <v>32</v>
      </c>
      <c r="C11" s="15" t="s">
        <v>37</v>
      </c>
      <c r="D11" s="15" t="s">
        <v>38</v>
      </c>
      <c r="E11" s="16" t="s">
        <v>14</v>
      </c>
      <c r="F11" s="15" t="s">
        <v>2</v>
      </c>
      <c r="G11" s="15">
        <v>8</v>
      </c>
      <c r="H11" s="17">
        <f>VLOOKUP(F11,'[1]ARISTO PHARMASEUTICALS'!$C$3:$E$45,3,FALSE)</f>
        <v>20.48</v>
      </c>
      <c r="I11" s="17">
        <f>G11*H11*20%</f>
        <v>32.768000000000001</v>
      </c>
      <c r="J11" s="17">
        <f>G11*2</f>
        <v>16</v>
      </c>
      <c r="K11" s="17">
        <v>35</v>
      </c>
      <c r="L11" s="17">
        <f>G11*H11+I11+J11+K11</f>
        <v>247.608</v>
      </c>
    </row>
    <row r="12" spans="1:12" ht="15" customHeight="1">
      <c r="A12" s="14">
        <v>9</v>
      </c>
      <c r="B12" s="15" t="s">
        <v>39</v>
      </c>
      <c r="C12" s="15" t="s">
        <v>40</v>
      </c>
      <c r="D12" s="15" t="s">
        <v>41</v>
      </c>
      <c r="E12" s="16" t="s">
        <v>14</v>
      </c>
      <c r="F12" s="15" t="s">
        <v>3</v>
      </c>
      <c r="G12" s="15">
        <v>8</v>
      </c>
      <c r="H12" s="17">
        <f>VLOOKUP(F12,'[1]ARISTO PHARMASEUTICALS'!$C$3:$E$45,3,FALSE)</f>
        <v>30.74</v>
      </c>
      <c r="I12" s="17">
        <f>G12*H12*20%</f>
        <v>49.183999999999997</v>
      </c>
      <c r="J12" s="17">
        <f>G12*2</f>
        <v>16</v>
      </c>
      <c r="K12" s="17">
        <v>35</v>
      </c>
      <c r="L12" s="17">
        <f>G12*H12+I12+J12+K12</f>
        <v>346.10399999999998</v>
      </c>
    </row>
    <row r="13" spans="1:12" ht="15" customHeight="1">
      <c r="A13" s="18" t="s">
        <v>42</v>
      </c>
      <c r="B13" s="19"/>
      <c r="C13" s="19"/>
      <c r="D13" s="19"/>
      <c r="E13" s="19"/>
      <c r="F13" s="19"/>
      <c r="G13" s="19"/>
      <c r="H13" s="19"/>
      <c r="I13" s="19"/>
      <c r="J13" s="19"/>
      <c r="K13" s="20"/>
      <c r="L13" s="21">
        <f>ROUND(SUM(L4:L12),0)</f>
        <v>1832</v>
      </c>
    </row>
    <row r="14" spans="1:12" ht="15" customHeight="1">
      <c r="A14" s="22"/>
      <c r="B14" s="23"/>
      <c r="C14" s="23"/>
      <c r="D14" s="23"/>
      <c r="E14" s="23"/>
      <c r="F14" s="23"/>
      <c r="G14" s="13">
        <f>SUM(G4:G12)</f>
        <v>52</v>
      </c>
      <c r="H14" s="24"/>
      <c r="I14" s="24"/>
      <c r="J14" s="24"/>
      <c r="K14" s="24"/>
      <c r="L14" s="24"/>
    </row>
    <row r="15" spans="1:12" s="3" customFormat="1" ht="30" customHeight="1">
      <c r="A15" s="10" t="s">
        <v>17</v>
      </c>
      <c r="B15" s="10"/>
      <c r="C15" s="10"/>
      <c r="D15" s="10"/>
      <c r="E15" s="10"/>
      <c r="F15" s="10"/>
      <c r="G15" s="10"/>
      <c r="H15" s="10"/>
      <c r="I15" s="11"/>
      <c r="J15" s="11"/>
      <c r="K15" s="11"/>
      <c r="L15" s="11"/>
    </row>
    <row r="16" spans="1:12" s="3" customFormat="1" ht="30" customHeight="1">
      <c r="A16" s="10" t="s">
        <v>1</v>
      </c>
      <c r="B16" s="10"/>
      <c r="C16" s="10"/>
      <c r="D16" s="10"/>
      <c r="E16" s="10"/>
      <c r="F16" s="10"/>
      <c r="G16" s="10"/>
      <c r="H16" s="10"/>
      <c r="I16" s="11"/>
      <c r="J16" s="11"/>
      <c r="K16" s="11"/>
      <c r="L16" s="11"/>
    </row>
  </sheetData>
  <sortState ref="B4:L10">
    <sortCondition ref="B4:B10"/>
    <sortCondition ref="C4:C10"/>
  </sortState>
  <mergeCells count="7">
    <mergeCell ref="H1:L1"/>
    <mergeCell ref="H2:L2"/>
    <mergeCell ref="A15:L15"/>
    <mergeCell ref="A16:L16"/>
    <mergeCell ref="A1:G1"/>
    <mergeCell ref="A2:G2"/>
    <mergeCell ref="A13:K13"/>
  </mergeCells>
  <pageMargins left="0.32" right="0.2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2024-04-04T09:08:46Z</cp:lastPrinted>
  <dcterms:created xsi:type="dcterms:W3CDTF">2024-03-10T06:26:51Z</dcterms:created>
  <dcterms:modified xsi:type="dcterms:W3CDTF">2024-04-04T09:08:48Z</dcterms:modified>
</cp:coreProperties>
</file>