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L8" i="1"/>
  <c r="L18" s="1"/>
  <c r="L4"/>
  <c r="H21"/>
  <c r="G21"/>
  <c r="L14"/>
  <c r="L17"/>
  <c r="J5"/>
  <c r="J6"/>
  <c r="J7"/>
  <c r="J8"/>
  <c r="J9"/>
  <c r="J10"/>
  <c r="J11"/>
  <c r="J12"/>
  <c r="J13"/>
  <c r="J14"/>
  <c r="J15"/>
  <c r="J16"/>
  <c r="J17"/>
  <c r="I5"/>
  <c r="L5" s="1"/>
  <c r="I6"/>
  <c r="L6" s="1"/>
  <c r="I7"/>
  <c r="L7" s="1"/>
  <c r="I8"/>
  <c r="I9"/>
  <c r="L9" s="1"/>
  <c r="I10"/>
  <c r="L10" s="1"/>
  <c r="I11"/>
  <c r="L11" s="1"/>
  <c r="I12"/>
  <c r="L12" s="1"/>
  <c r="I13"/>
  <c r="L13" s="1"/>
  <c r="I15"/>
  <c r="L15" s="1"/>
  <c r="I16"/>
  <c r="L16" s="1"/>
  <c r="J4"/>
  <c r="I4"/>
  <c r="H4"/>
</calcChain>
</file>

<file path=xl/sharedStrings.xml><?xml version="1.0" encoding="utf-8"?>
<sst xmlns="http://schemas.openxmlformats.org/spreadsheetml/2006/main" count="88" uniqueCount="58">
  <si>
    <t>03/8/2026</t>
  </si>
  <si>
    <t>1128</t>
  </si>
  <si>
    <t>06/8/2026</t>
  </si>
  <si>
    <t>978</t>
  </si>
  <si>
    <t>975</t>
  </si>
  <si>
    <t>08/8/2026</t>
  </si>
  <si>
    <t>1006</t>
  </si>
  <si>
    <t>831</t>
  </si>
  <si>
    <t>18/8/2026</t>
  </si>
  <si>
    <t>1058</t>
  </si>
  <si>
    <t>1059</t>
  </si>
  <si>
    <t>22/8/2026</t>
  </si>
  <si>
    <t>1336</t>
  </si>
  <si>
    <t>1288</t>
  </si>
  <si>
    <t>1298</t>
  </si>
  <si>
    <t>25/8/2026</t>
  </si>
  <si>
    <t>1289</t>
  </si>
  <si>
    <t>1341</t>
  </si>
  <si>
    <t>1344</t>
  </si>
  <si>
    <t>1301</t>
  </si>
  <si>
    <t>SL</t>
  </si>
  <si>
    <t>DATE</t>
  </si>
  <si>
    <t>LR NO</t>
  </si>
  <si>
    <t>INV NO</t>
  </si>
  <si>
    <t>FROM</t>
  </si>
  <si>
    <t>TO</t>
  </si>
  <si>
    <t>WEIGHT</t>
  </si>
  <si>
    <t>CASE</t>
  </si>
  <si>
    <t>JA/06686</t>
  </si>
  <si>
    <t>JA/06838</t>
  </si>
  <si>
    <t>JA/06839</t>
  </si>
  <si>
    <t>JA/06969</t>
  </si>
  <si>
    <t>JA/06970</t>
  </si>
  <si>
    <t>JA/07267</t>
  </si>
  <si>
    <t>JA/07268</t>
  </si>
  <si>
    <t>JA/07504</t>
  </si>
  <si>
    <t>JA/07510</t>
  </si>
  <si>
    <t>JA/07512</t>
  </si>
  <si>
    <t>JA/07589</t>
  </si>
  <si>
    <t>JA/07613</t>
  </si>
  <si>
    <t>JA/07614</t>
  </si>
  <si>
    <t>JA/07616</t>
  </si>
  <si>
    <t>BARIPADA</t>
  </si>
  <si>
    <t>BALASORE</t>
  </si>
  <si>
    <t>JODA</t>
  </si>
  <si>
    <t>REMUNA</t>
  </si>
  <si>
    <t>RAIRANGPUR</t>
  </si>
  <si>
    <t>CTC</t>
  </si>
  <si>
    <t>RATE</t>
  </si>
  <si>
    <t>DD.CH.</t>
  </si>
  <si>
    <t>LR.CH.</t>
  </si>
  <si>
    <t>AMOUNT</t>
  </si>
  <si>
    <t>INVOICE
PRAGATI LOGISTICS,SAMANTA SAHI KHUNTIA LANE,8984191006
GST No:21AGHPB9356M1Z9</t>
  </si>
  <si>
    <t>TO,
M/S DEEPIKA AGARWAL
C/O : JYOTHY LABS LIMITED
CANTONMENT ROAD, CUTTACK
GSTIN : 21ASQPA7475B1ZZ</t>
  </si>
  <si>
    <t>Thanking you for your business.
PRAGATI LOGISTICS</t>
  </si>
  <si>
    <t>Kindly, verify &amp; confirm within 7 days, else GST will be filed by 20th SEPT,2026
GST to be paid by Consignor under Reverse Charge Mechanism(RCM) as per GST.</t>
  </si>
  <si>
    <t xml:space="preserve">Bill Date : 21/09/2026
Bill NO : 10451
Total Amount : 22921.00
</t>
  </si>
  <si>
    <t>(RUPEES TWENTY TWO THOUSAND NINE HUNDRED TWENTY ONE ONLY)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</si>
</sst>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0" fillId="0" borderId="0" xfId="0" applyNumberFormat="1" applyFont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2" fontId="0" fillId="0" borderId="1" xfId="0" applyNumberFormat="1" applyFont="1" applyFill="1" applyBorder="1"/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left" wrapText="1"/>
    </xf>
    <xf numFmtId="2" fontId="2" fillId="0" borderId="3" xfId="0" applyNumberFormat="1" applyFont="1" applyBorder="1" applyAlignment="1">
      <alignment horizontal="left" wrapText="1"/>
    </xf>
    <xf numFmtId="2" fontId="2" fillId="0" borderId="4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85725</xdr:rowOff>
    </xdr:from>
    <xdr:to>
      <xdr:col>6</xdr:col>
      <xdr:colOff>228601</xdr:colOff>
      <xdr:row>0</xdr:row>
      <xdr:rowOff>1047750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6" y="85725"/>
          <a:ext cx="3295650" cy="9620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ENOVO\Desktop\QUOTATION_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>
        <row r="4">
          <cell r="C4" t="str">
            <v>JEYPORE</v>
          </cell>
          <cell r="D4">
            <v>2.6</v>
          </cell>
          <cell r="E4">
            <v>6</v>
          </cell>
          <cell r="F4">
            <v>2.782</v>
          </cell>
        </row>
        <row r="5">
          <cell r="C5" t="str">
            <v>RAYAGADA</v>
          </cell>
          <cell r="D5">
            <v>2.1</v>
          </cell>
          <cell r="E5">
            <v>6</v>
          </cell>
          <cell r="F5">
            <v>2.2469999999999999</v>
          </cell>
        </row>
        <row r="6">
          <cell r="C6" t="str">
            <v>KESINGA</v>
          </cell>
          <cell r="D6">
            <v>2.6</v>
          </cell>
          <cell r="E6">
            <v>6</v>
          </cell>
          <cell r="F6">
            <v>2.782</v>
          </cell>
        </row>
        <row r="7">
          <cell r="C7" t="str">
            <v>KORAPUT</v>
          </cell>
          <cell r="D7">
            <v>2.9</v>
          </cell>
          <cell r="E7">
            <v>6</v>
          </cell>
          <cell r="F7">
            <v>3.1029999999999998</v>
          </cell>
        </row>
        <row r="8">
          <cell r="C8" t="str">
            <v>ROURKELA</v>
          </cell>
          <cell r="D8">
            <v>1.6</v>
          </cell>
          <cell r="E8">
            <v>6</v>
          </cell>
          <cell r="F8">
            <v>1.7120000000000002</v>
          </cell>
        </row>
        <row r="9">
          <cell r="C9" t="str">
            <v>JODA</v>
          </cell>
          <cell r="D9">
            <v>2.5</v>
          </cell>
          <cell r="E9">
            <v>6</v>
          </cell>
          <cell r="F9">
            <v>2.6749999999999998</v>
          </cell>
        </row>
        <row r="10">
          <cell r="C10" t="str">
            <v>BARBIL</v>
          </cell>
          <cell r="D10">
            <v>2.5</v>
          </cell>
          <cell r="E10">
            <v>6</v>
          </cell>
          <cell r="F10">
            <v>2.6749999999999998</v>
          </cell>
        </row>
        <row r="11">
          <cell r="C11" t="str">
            <v>PHULBANI</v>
          </cell>
          <cell r="D11">
            <v>3</v>
          </cell>
          <cell r="E11">
            <v>6</v>
          </cell>
          <cell r="F11">
            <v>3.21</v>
          </cell>
        </row>
        <row r="12">
          <cell r="C12" t="str">
            <v>SONEPUR</v>
          </cell>
          <cell r="D12">
            <v>3</v>
          </cell>
          <cell r="E12">
            <v>6</v>
          </cell>
          <cell r="F12">
            <v>3.21</v>
          </cell>
        </row>
        <row r="13">
          <cell r="C13" t="str">
            <v>BALUGAON</v>
          </cell>
          <cell r="D13">
            <v>1.55</v>
          </cell>
          <cell r="E13">
            <v>6</v>
          </cell>
          <cell r="F13">
            <v>1.6585000000000001</v>
          </cell>
        </row>
        <row r="14">
          <cell r="C14" t="str">
            <v>BALASORE</v>
          </cell>
          <cell r="D14">
            <v>1.55</v>
          </cell>
          <cell r="E14">
            <v>6</v>
          </cell>
          <cell r="F14">
            <v>1.6585000000000001</v>
          </cell>
        </row>
        <row r="15">
          <cell r="C15" t="str">
            <v>BOUDH</v>
          </cell>
          <cell r="D15">
            <v>3</v>
          </cell>
          <cell r="E15">
            <v>6</v>
          </cell>
          <cell r="F15">
            <v>3.21</v>
          </cell>
        </row>
        <row r="16">
          <cell r="C16" t="str">
            <v>BARIPADA</v>
          </cell>
          <cell r="D16">
            <v>2</v>
          </cell>
          <cell r="E16">
            <v>6</v>
          </cell>
          <cell r="F16">
            <v>2.14</v>
          </cell>
        </row>
        <row r="17">
          <cell r="C17" t="str">
            <v>CHAMPUA</v>
          </cell>
          <cell r="F17">
            <v>2.68</v>
          </cell>
        </row>
        <row r="18">
          <cell r="C18" t="str">
            <v>REDHAKHOL</v>
          </cell>
          <cell r="F18">
            <v>2.75</v>
          </cell>
        </row>
        <row r="19">
          <cell r="C19" t="str">
            <v>TURUMUNGA</v>
          </cell>
          <cell r="F19">
            <v>2.5</v>
          </cell>
        </row>
        <row r="20">
          <cell r="C20" t="str">
            <v>JALESWAR</v>
          </cell>
          <cell r="F20">
            <v>2.25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>
      <selection activeCell="O8" sqref="O8"/>
    </sheetView>
  </sheetViews>
  <sheetFormatPr defaultRowHeight="15"/>
  <cols>
    <col min="1" max="1" width="3" bestFit="1" customWidth="1"/>
    <col min="2" max="2" width="9.7109375" bestFit="1" customWidth="1"/>
    <col min="3" max="3" width="8.85546875" bestFit="1" customWidth="1"/>
    <col min="4" max="4" width="7.5703125" bestFit="1" customWidth="1"/>
    <col min="5" max="5" width="6.42578125" bestFit="1" customWidth="1"/>
    <col min="6" max="6" width="12.7109375" bestFit="1" customWidth="1"/>
    <col min="7" max="7" width="5.42578125" bestFit="1" customWidth="1"/>
    <col min="9" max="9" width="6.42578125" customWidth="1"/>
    <col min="10" max="10" width="7.42578125" customWidth="1"/>
    <col min="11" max="11" width="7.5703125" customWidth="1"/>
  </cols>
  <sheetData>
    <row r="1" spans="1:12" s="6" customFormat="1" ht="90" customHeight="1">
      <c r="A1" s="13"/>
      <c r="B1" s="13"/>
      <c r="C1" s="13"/>
      <c r="D1" s="13"/>
      <c r="E1" s="13"/>
      <c r="F1" s="13"/>
      <c r="G1" s="13"/>
      <c r="H1" s="14" t="s">
        <v>52</v>
      </c>
      <c r="I1" s="14"/>
      <c r="J1" s="14"/>
      <c r="K1" s="14"/>
      <c r="L1" s="14"/>
    </row>
    <row r="2" spans="1:12" s="6" customFormat="1" ht="81.75" customHeight="1">
      <c r="A2" s="13" t="s">
        <v>53</v>
      </c>
      <c r="B2" s="13"/>
      <c r="C2" s="13"/>
      <c r="D2" s="13"/>
      <c r="E2" s="13"/>
      <c r="F2" s="13"/>
      <c r="G2" s="13"/>
      <c r="H2" s="15" t="s">
        <v>56</v>
      </c>
      <c r="I2" s="16"/>
      <c r="J2" s="16"/>
      <c r="K2" s="16"/>
      <c r="L2" s="17"/>
    </row>
    <row r="3" spans="1:12" s="1" customFormat="1">
      <c r="A3" s="3" t="s">
        <v>20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27</v>
      </c>
      <c r="H3" s="4" t="s">
        <v>26</v>
      </c>
      <c r="I3" s="4" t="s">
        <v>48</v>
      </c>
      <c r="J3" s="4" t="s">
        <v>49</v>
      </c>
      <c r="K3" s="4" t="s">
        <v>50</v>
      </c>
      <c r="L3" s="4" t="s">
        <v>51</v>
      </c>
    </row>
    <row r="4" spans="1:12">
      <c r="A4" s="2">
        <v>1</v>
      </c>
      <c r="B4" s="2" t="s">
        <v>0</v>
      </c>
      <c r="C4" s="2" t="s">
        <v>28</v>
      </c>
      <c r="D4" s="2" t="s">
        <v>1</v>
      </c>
      <c r="E4" s="2" t="s">
        <v>47</v>
      </c>
      <c r="F4" s="2" t="s">
        <v>42</v>
      </c>
      <c r="G4" s="2">
        <v>32</v>
      </c>
      <c r="H4" s="2">
        <f>G4*15</f>
        <v>480</v>
      </c>
      <c r="I4" s="5">
        <f>VLOOKUP(F4,'[1]JYOTI LAB (HENKLE)'!$C$4:$F$21,4,FALSE)</f>
        <v>2.14</v>
      </c>
      <c r="J4" s="5">
        <f t="shared" ref="J4:J17" si="0">G4*10</f>
        <v>320</v>
      </c>
      <c r="K4" s="5">
        <v>20</v>
      </c>
      <c r="L4" s="5">
        <f>H4*I4+J4+K4</f>
        <v>1367.2</v>
      </c>
    </row>
    <row r="5" spans="1:12">
      <c r="A5" s="2">
        <v>2</v>
      </c>
      <c r="B5" s="2" t="s">
        <v>2</v>
      </c>
      <c r="C5" s="2" t="s">
        <v>29</v>
      </c>
      <c r="D5" s="2" t="s">
        <v>3</v>
      </c>
      <c r="E5" s="2" t="s">
        <v>47</v>
      </c>
      <c r="F5" s="2" t="s">
        <v>42</v>
      </c>
      <c r="G5" s="2">
        <v>16</v>
      </c>
      <c r="H5" s="2">
        <v>258</v>
      </c>
      <c r="I5" s="5">
        <f>VLOOKUP(F5,'[1]JYOTI LAB (HENKLE)'!$C$4:$F$21,4,FALSE)</f>
        <v>2.14</v>
      </c>
      <c r="J5" s="5">
        <f t="shared" si="0"/>
        <v>160</v>
      </c>
      <c r="K5" s="5">
        <v>20</v>
      </c>
      <c r="L5" s="5">
        <f t="shared" ref="L5:L17" si="1">H5*I5+J5+K5</f>
        <v>732.12</v>
      </c>
    </row>
    <row r="6" spans="1:12">
      <c r="A6" s="2">
        <v>3</v>
      </c>
      <c r="B6" s="2" t="s">
        <v>2</v>
      </c>
      <c r="C6" s="2" t="s">
        <v>30</v>
      </c>
      <c r="D6" s="2" t="s">
        <v>4</v>
      </c>
      <c r="E6" s="2" t="s">
        <v>47</v>
      </c>
      <c r="F6" s="2" t="s">
        <v>42</v>
      </c>
      <c r="G6" s="2">
        <v>31</v>
      </c>
      <c r="H6" s="2">
        <v>477</v>
      </c>
      <c r="I6" s="5">
        <f>VLOOKUP(F6,'[1]JYOTI LAB (HENKLE)'!$C$4:$F$21,4,FALSE)</f>
        <v>2.14</v>
      </c>
      <c r="J6" s="5">
        <f t="shared" si="0"/>
        <v>310</v>
      </c>
      <c r="K6" s="5">
        <v>20</v>
      </c>
      <c r="L6" s="5">
        <f t="shared" si="1"/>
        <v>1350.7800000000002</v>
      </c>
    </row>
    <row r="7" spans="1:12">
      <c r="A7" s="2">
        <v>4</v>
      </c>
      <c r="B7" s="2" t="s">
        <v>5</v>
      </c>
      <c r="C7" s="2" t="s">
        <v>31</v>
      </c>
      <c r="D7" s="2" t="s">
        <v>6</v>
      </c>
      <c r="E7" s="2" t="s">
        <v>47</v>
      </c>
      <c r="F7" s="2" t="s">
        <v>43</v>
      </c>
      <c r="G7" s="2">
        <v>68</v>
      </c>
      <c r="H7" s="2">
        <v>966</v>
      </c>
      <c r="I7" s="5">
        <f>VLOOKUP(F7,'[1]JYOTI LAB (HENKLE)'!$C$4:$F$21,4,FALSE)</f>
        <v>1.6585000000000001</v>
      </c>
      <c r="J7" s="5">
        <f t="shared" si="0"/>
        <v>680</v>
      </c>
      <c r="K7" s="5">
        <v>20</v>
      </c>
      <c r="L7" s="5">
        <f t="shared" si="1"/>
        <v>2302.1109999999999</v>
      </c>
    </row>
    <row r="8" spans="1:12">
      <c r="A8" s="2">
        <v>5</v>
      </c>
      <c r="B8" s="2" t="s">
        <v>5</v>
      </c>
      <c r="C8" s="2" t="s">
        <v>32</v>
      </c>
      <c r="D8" s="2" t="s">
        <v>7</v>
      </c>
      <c r="E8" s="2" t="s">
        <v>47</v>
      </c>
      <c r="F8" s="2" t="s">
        <v>43</v>
      </c>
      <c r="G8" s="2">
        <v>1</v>
      </c>
      <c r="H8" s="2">
        <v>16</v>
      </c>
      <c r="I8" s="5">
        <f>VLOOKUP(F8,'[1]JYOTI LAB (HENKLE)'!$C$4:$F$21,4,FALSE)</f>
        <v>1.6585000000000001</v>
      </c>
      <c r="J8" s="5">
        <f t="shared" si="0"/>
        <v>10</v>
      </c>
      <c r="K8" s="5">
        <v>20</v>
      </c>
      <c r="L8" s="5">
        <f>50*I8+J8+K8</f>
        <v>112.92500000000001</v>
      </c>
    </row>
    <row r="9" spans="1:12">
      <c r="A9" s="2">
        <v>6</v>
      </c>
      <c r="B9" s="2" t="s">
        <v>8</v>
      </c>
      <c r="C9" s="2" t="s">
        <v>33</v>
      </c>
      <c r="D9" s="2" t="s">
        <v>9</v>
      </c>
      <c r="E9" s="2" t="s">
        <v>47</v>
      </c>
      <c r="F9" s="2" t="s">
        <v>43</v>
      </c>
      <c r="G9" s="2">
        <v>97</v>
      </c>
      <c r="H9" s="2">
        <v>1396</v>
      </c>
      <c r="I9" s="5">
        <f>VLOOKUP(F9,'[1]JYOTI LAB (HENKLE)'!$C$4:$F$21,4,FALSE)</f>
        <v>1.6585000000000001</v>
      </c>
      <c r="J9" s="5">
        <f t="shared" si="0"/>
        <v>970</v>
      </c>
      <c r="K9" s="5">
        <v>20</v>
      </c>
      <c r="L9" s="5">
        <f t="shared" si="1"/>
        <v>3305.2660000000001</v>
      </c>
    </row>
    <row r="10" spans="1:12">
      <c r="A10" s="2">
        <v>7</v>
      </c>
      <c r="B10" s="2" t="s">
        <v>8</v>
      </c>
      <c r="C10" s="2" t="s">
        <v>34</v>
      </c>
      <c r="D10" s="2" t="s">
        <v>10</v>
      </c>
      <c r="E10" s="2" t="s">
        <v>47</v>
      </c>
      <c r="F10" s="2" t="s">
        <v>42</v>
      </c>
      <c r="G10" s="2">
        <v>72</v>
      </c>
      <c r="H10" s="2">
        <v>939</v>
      </c>
      <c r="I10" s="5">
        <f>VLOOKUP(F10,'[1]JYOTI LAB (HENKLE)'!$C$4:$F$21,4,FALSE)</f>
        <v>2.14</v>
      </c>
      <c r="J10" s="5">
        <f t="shared" si="0"/>
        <v>720</v>
      </c>
      <c r="K10" s="5">
        <v>20</v>
      </c>
      <c r="L10" s="5">
        <f t="shared" si="1"/>
        <v>2749.46</v>
      </c>
    </row>
    <row r="11" spans="1:12">
      <c r="A11" s="2">
        <v>8</v>
      </c>
      <c r="B11" s="2" t="s">
        <v>11</v>
      </c>
      <c r="C11" s="2" t="s">
        <v>35</v>
      </c>
      <c r="D11" s="2" t="s">
        <v>12</v>
      </c>
      <c r="E11" s="2" t="s">
        <v>47</v>
      </c>
      <c r="F11" s="2" t="s">
        <v>43</v>
      </c>
      <c r="G11" s="2">
        <v>63</v>
      </c>
      <c r="H11" s="2">
        <v>920</v>
      </c>
      <c r="I11" s="5">
        <f>VLOOKUP(F11,'[1]JYOTI LAB (HENKLE)'!$C$4:$F$21,4,FALSE)</f>
        <v>1.6585000000000001</v>
      </c>
      <c r="J11" s="5">
        <f t="shared" si="0"/>
        <v>630</v>
      </c>
      <c r="K11" s="5">
        <v>20</v>
      </c>
      <c r="L11" s="5">
        <f t="shared" si="1"/>
        <v>2175.8200000000002</v>
      </c>
    </row>
    <row r="12" spans="1:12">
      <c r="A12" s="2">
        <v>9</v>
      </c>
      <c r="B12" s="2" t="s">
        <v>11</v>
      </c>
      <c r="C12" s="2" t="s">
        <v>36</v>
      </c>
      <c r="D12" s="2" t="s">
        <v>13</v>
      </c>
      <c r="E12" s="2" t="s">
        <v>47</v>
      </c>
      <c r="F12" s="2" t="s">
        <v>42</v>
      </c>
      <c r="G12" s="2">
        <v>11</v>
      </c>
      <c r="H12" s="2">
        <v>150</v>
      </c>
      <c r="I12" s="5">
        <f>VLOOKUP(F12,'[1]JYOTI LAB (HENKLE)'!$C$4:$F$21,4,FALSE)</f>
        <v>2.14</v>
      </c>
      <c r="J12" s="5">
        <f t="shared" si="0"/>
        <v>110</v>
      </c>
      <c r="K12" s="5">
        <v>20</v>
      </c>
      <c r="L12" s="5">
        <f t="shared" si="1"/>
        <v>451</v>
      </c>
    </row>
    <row r="13" spans="1:12">
      <c r="A13" s="2">
        <v>10</v>
      </c>
      <c r="B13" s="2" t="s">
        <v>11</v>
      </c>
      <c r="C13" s="2" t="s">
        <v>37</v>
      </c>
      <c r="D13" s="2" t="s">
        <v>14</v>
      </c>
      <c r="E13" s="2" t="s">
        <v>47</v>
      </c>
      <c r="F13" s="2" t="s">
        <v>44</v>
      </c>
      <c r="G13" s="2">
        <v>76</v>
      </c>
      <c r="H13" s="2">
        <v>1070</v>
      </c>
      <c r="I13" s="5">
        <f>VLOOKUP(F13,'[1]JYOTI LAB (HENKLE)'!$C$4:$F$21,4,FALSE)</f>
        <v>2.6749999999999998</v>
      </c>
      <c r="J13" s="5">
        <f t="shared" si="0"/>
        <v>760</v>
      </c>
      <c r="K13" s="5">
        <v>20</v>
      </c>
      <c r="L13" s="5">
        <f t="shared" si="1"/>
        <v>3642.25</v>
      </c>
    </row>
    <row r="14" spans="1:12">
      <c r="A14" s="2">
        <v>11</v>
      </c>
      <c r="B14" s="2" t="s">
        <v>15</v>
      </c>
      <c r="C14" s="2" t="s">
        <v>38</v>
      </c>
      <c r="D14" s="2" t="s">
        <v>16</v>
      </c>
      <c r="E14" s="2" t="s">
        <v>47</v>
      </c>
      <c r="F14" s="2" t="s">
        <v>45</v>
      </c>
      <c r="G14" s="2">
        <v>19</v>
      </c>
      <c r="H14" s="2">
        <v>272</v>
      </c>
      <c r="I14" s="10">
        <v>1.75</v>
      </c>
      <c r="J14" s="5">
        <f t="shared" si="0"/>
        <v>190</v>
      </c>
      <c r="K14" s="5">
        <v>20</v>
      </c>
      <c r="L14" s="5">
        <f t="shared" si="1"/>
        <v>686</v>
      </c>
    </row>
    <row r="15" spans="1:12">
      <c r="A15" s="2">
        <v>12</v>
      </c>
      <c r="B15" s="2" t="s">
        <v>15</v>
      </c>
      <c r="C15" s="2" t="s">
        <v>39</v>
      </c>
      <c r="D15" s="2" t="s">
        <v>17</v>
      </c>
      <c r="E15" s="2" t="s">
        <v>47</v>
      </c>
      <c r="F15" s="2" t="s">
        <v>43</v>
      </c>
      <c r="G15" s="2">
        <v>56</v>
      </c>
      <c r="H15" s="2">
        <v>873</v>
      </c>
      <c r="I15" s="10">
        <f>VLOOKUP(F15,'[1]JYOTI LAB (HENKLE)'!$C$4:$F$21,4,FALSE)</f>
        <v>1.6585000000000001</v>
      </c>
      <c r="J15" s="5">
        <f t="shared" si="0"/>
        <v>560</v>
      </c>
      <c r="K15" s="5">
        <v>20</v>
      </c>
      <c r="L15" s="5">
        <f t="shared" si="1"/>
        <v>2027.8705</v>
      </c>
    </row>
    <row r="16" spans="1:12">
      <c r="A16" s="2">
        <v>13</v>
      </c>
      <c r="B16" s="2" t="s">
        <v>15</v>
      </c>
      <c r="C16" s="2" t="s">
        <v>40</v>
      </c>
      <c r="D16" s="2" t="s">
        <v>18</v>
      </c>
      <c r="E16" s="2" t="s">
        <v>47</v>
      </c>
      <c r="F16" s="2" t="s">
        <v>42</v>
      </c>
      <c r="G16" s="2">
        <v>34</v>
      </c>
      <c r="H16" s="2">
        <v>519</v>
      </c>
      <c r="I16" s="10">
        <f>VLOOKUP(F16,'[1]JYOTI LAB (HENKLE)'!$C$4:$F$21,4,FALSE)</f>
        <v>2.14</v>
      </c>
      <c r="J16" s="5">
        <f t="shared" si="0"/>
        <v>340</v>
      </c>
      <c r="K16" s="5">
        <v>20</v>
      </c>
      <c r="L16" s="5">
        <f t="shared" si="1"/>
        <v>1470.66</v>
      </c>
    </row>
    <row r="17" spans="1:12">
      <c r="A17" s="2">
        <v>14</v>
      </c>
      <c r="B17" s="2" t="s">
        <v>15</v>
      </c>
      <c r="C17" s="2" t="s">
        <v>41</v>
      </c>
      <c r="D17" s="2" t="s">
        <v>19</v>
      </c>
      <c r="E17" s="2" t="s">
        <v>47</v>
      </c>
      <c r="F17" s="2" t="s">
        <v>46</v>
      </c>
      <c r="G17" s="2">
        <v>11</v>
      </c>
      <c r="H17" s="2">
        <v>167</v>
      </c>
      <c r="I17" s="10">
        <v>2.5</v>
      </c>
      <c r="J17" s="5">
        <f t="shared" si="0"/>
        <v>110</v>
      </c>
      <c r="K17" s="5">
        <v>20</v>
      </c>
      <c r="L17" s="5">
        <f t="shared" si="1"/>
        <v>547.5</v>
      </c>
    </row>
    <row r="18" spans="1:12" s="8" customFormat="1" ht="15" customHeight="1">
      <c r="A18" s="18" t="s">
        <v>57</v>
      </c>
      <c r="B18" s="18"/>
      <c r="C18" s="18"/>
      <c r="D18" s="18"/>
      <c r="E18" s="18"/>
      <c r="F18" s="18"/>
      <c r="G18" s="18"/>
      <c r="H18" s="19"/>
      <c r="I18" s="19"/>
      <c r="J18" s="19"/>
      <c r="K18" s="19"/>
      <c r="L18" s="7">
        <f>ROUND(SUM(L4:L17),0)</f>
        <v>22921</v>
      </c>
    </row>
    <row r="19" spans="1:12" s="8" customFormat="1" ht="30" customHeight="1">
      <c r="A19" s="11" t="s">
        <v>55</v>
      </c>
      <c r="B19" s="11"/>
      <c r="C19" s="11"/>
      <c r="D19" s="11"/>
      <c r="E19" s="11"/>
      <c r="F19" s="11"/>
      <c r="G19" s="11"/>
      <c r="H19" s="12"/>
      <c r="I19" s="12"/>
      <c r="J19" s="12"/>
      <c r="K19" s="12"/>
      <c r="L19" s="12"/>
    </row>
    <row r="20" spans="1:12" s="8" customFormat="1" ht="30" customHeight="1">
      <c r="A20" s="11" t="s">
        <v>54</v>
      </c>
      <c r="B20" s="11"/>
      <c r="C20" s="11"/>
      <c r="D20" s="11"/>
      <c r="E20" s="11"/>
      <c r="F20" s="11"/>
      <c r="G20" s="11"/>
      <c r="H20" s="12"/>
      <c r="I20" s="12"/>
      <c r="J20" s="12"/>
      <c r="K20" s="12"/>
      <c r="L20" s="12"/>
    </row>
    <row r="21" spans="1:12">
      <c r="G21" s="9">
        <f>SUM(G4:G17)</f>
        <v>587</v>
      </c>
      <c r="H21" s="9">
        <f>SUM(H4:H17)</f>
        <v>8503</v>
      </c>
    </row>
  </sheetData>
  <sortState ref="B2:H15">
    <sortCondition ref="B2:B15"/>
  </sortState>
  <mergeCells count="7">
    <mergeCell ref="A20:L20"/>
    <mergeCell ref="A1:G1"/>
    <mergeCell ref="H1:L1"/>
    <mergeCell ref="A2:G2"/>
    <mergeCell ref="H2:L2"/>
    <mergeCell ref="A18:K18"/>
    <mergeCell ref="A19:L19"/>
  </mergeCells>
  <pageMargins left="0.44" right="0.25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OMM</dc:creator>
  <cp:lastModifiedBy>LENOVO</cp:lastModifiedBy>
  <cp:lastPrinted>2026-09-15T06:43:54Z</cp:lastPrinted>
  <dcterms:created xsi:type="dcterms:W3CDTF">2026-09-11T11:51:48Z</dcterms:created>
  <dcterms:modified xsi:type="dcterms:W3CDTF">2026-09-15T06:43:56Z</dcterms:modified>
</cp:coreProperties>
</file>