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Consignment!$A$3:$Q$33</definedName>
    <definedName name="_xlnm.Print_Titles" localSheetId="0">Consignment!$3:$3</definedName>
  </definedNames>
  <calcPr calcId="144525"/>
</workbook>
</file>

<file path=xl/calcChain.xml><?xml version="1.0" encoding="utf-8"?>
<calcChain xmlns="http://schemas.openxmlformats.org/spreadsheetml/2006/main">
  <c r="I31" i="1" l="1"/>
  <c r="H31" i="1"/>
  <c r="G31" i="1"/>
  <c r="O29" i="1"/>
  <c r="L29" i="1"/>
  <c r="J29" i="1"/>
  <c r="N29" i="1" s="1"/>
  <c r="P29" i="1" s="1"/>
  <c r="O28" i="1"/>
  <c r="L28" i="1"/>
  <c r="J28" i="1"/>
  <c r="O27" i="1"/>
  <c r="L27" i="1"/>
  <c r="J27" i="1"/>
  <c r="O26" i="1"/>
  <c r="L26" i="1"/>
  <c r="J26" i="1"/>
  <c r="N26" i="1" s="1"/>
  <c r="P26" i="1" s="1"/>
  <c r="P25" i="1"/>
  <c r="O24" i="1"/>
  <c r="L24" i="1"/>
  <c r="J24" i="1"/>
  <c r="N24" i="1" s="1"/>
  <c r="P24" i="1" s="1"/>
  <c r="O23" i="1"/>
  <c r="L23" i="1"/>
  <c r="J23" i="1"/>
  <c r="O22" i="1"/>
  <c r="L22" i="1"/>
  <c r="J22" i="1"/>
  <c r="N22" i="1" s="1"/>
  <c r="P22" i="1" s="1"/>
  <c r="O21" i="1"/>
  <c r="L21" i="1"/>
  <c r="J21" i="1"/>
  <c r="N21" i="1" s="1"/>
  <c r="P21" i="1" s="1"/>
  <c r="O20" i="1"/>
  <c r="L20" i="1"/>
  <c r="J20" i="1"/>
  <c r="O19" i="1"/>
  <c r="L19" i="1"/>
  <c r="J19" i="1"/>
  <c r="N19" i="1" s="1"/>
  <c r="P19" i="1" s="1"/>
  <c r="O18" i="1"/>
  <c r="L18" i="1"/>
  <c r="J18" i="1"/>
  <c r="P17" i="1"/>
  <c r="O16" i="1"/>
  <c r="L16" i="1"/>
  <c r="J16" i="1"/>
  <c r="N16" i="1" s="1"/>
  <c r="P16" i="1" s="1"/>
  <c r="O15" i="1"/>
  <c r="L15" i="1"/>
  <c r="J15" i="1"/>
  <c r="N15" i="1" s="1"/>
  <c r="P15" i="1" s="1"/>
  <c r="O14" i="1"/>
  <c r="L14" i="1"/>
  <c r="J14" i="1"/>
  <c r="N14" i="1" s="1"/>
  <c r="P14" i="1" s="1"/>
  <c r="P13" i="1"/>
  <c r="O12" i="1"/>
  <c r="L12" i="1"/>
  <c r="J12" i="1"/>
  <c r="N12" i="1" s="1"/>
  <c r="P12" i="1" s="1"/>
  <c r="O11" i="1"/>
  <c r="L11" i="1"/>
  <c r="J11" i="1"/>
  <c r="P10" i="1"/>
  <c r="O9" i="1"/>
  <c r="L9" i="1"/>
  <c r="J9" i="1"/>
  <c r="N9" i="1" s="1"/>
  <c r="P9" i="1" s="1"/>
  <c r="O8" i="1"/>
  <c r="L8" i="1"/>
  <c r="J8" i="1"/>
  <c r="O7" i="1"/>
  <c r="L7" i="1"/>
  <c r="J7" i="1"/>
  <c r="N7" i="1" s="1"/>
  <c r="P7" i="1" s="1"/>
  <c r="O6" i="1"/>
  <c r="L6" i="1"/>
  <c r="J6" i="1"/>
  <c r="N6" i="1" s="1"/>
  <c r="P6" i="1" s="1"/>
  <c r="O5" i="1"/>
  <c r="L5" i="1"/>
  <c r="J5" i="1"/>
  <c r="N5" i="1" s="1"/>
  <c r="P5" i="1" s="1"/>
  <c r="O4" i="1"/>
  <c r="L4" i="1"/>
  <c r="J4" i="1"/>
  <c r="N4" i="1" s="1"/>
  <c r="P4" i="1" s="1"/>
  <c r="N18" i="1" l="1"/>
  <c r="P18" i="1" s="1"/>
  <c r="N20" i="1"/>
  <c r="P20" i="1" s="1"/>
  <c r="N28" i="1"/>
  <c r="P28" i="1" s="1"/>
  <c r="N11" i="1"/>
  <c r="P11" i="1" s="1"/>
  <c r="N23" i="1"/>
  <c r="P23" i="1" s="1"/>
  <c r="N27" i="1"/>
  <c r="P27" i="1" s="1"/>
  <c r="N8" i="1"/>
  <c r="P8" i="1" s="1"/>
  <c r="P30" i="1" s="1"/>
</calcChain>
</file>

<file path=xl/sharedStrings.xml><?xml version="1.0" encoding="utf-8"?>
<sst xmlns="http://schemas.openxmlformats.org/spreadsheetml/2006/main" count="191" uniqueCount="139">
  <si>
    <t>OM SAI DISTRIBUTORS</t>
  </si>
  <si>
    <t>BINOD AGENCY</t>
  </si>
  <si>
    <t>BHASKAR AGENCIES</t>
  </si>
  <si>
    <t>arnapurna traders</t>
  </si>
  <si>
    <t>WEIGHT</t>
  </si>
  <si>
    <t>BHADRAK</t>
  </si>
  <si>
    <t>SIMILIGUDA</t>
  </si>
  <si>
    <t>UMERKOT</t>
  </si>
  <si>
    <t>BOUDH</t>
  </si>
  <si>
    <t>BHANJANAGAR</t>
  </si>
  <si>
    <t>BALUGAON</t>
  </si>
  <si>
    <t>BERHAMPUR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</si>
  <si>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</si>
  <si>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</si>
  <si>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</si>
  <si>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</si>
  <si>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</si>
  <si>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</si>
  <si>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</si>
  <si>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</si>
  <si>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</si>
  <si>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</si>
  <si>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</si>
  <si>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</si>
  <si>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</si>
  <si>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</si>
  <si>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</si>
  <si>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</si>
  <si>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</si>
  <si>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</si>
  <si>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</si>
  <si>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Kindly, verify &amp; confirm within 7 days, 
GST to be paid by Consignor under Reverse Charge Mechanism(RCM) as per GST.</t>
  </si>
  <si>
    <t>Thanking you for your business.
PRAGATI LOGISTICS</t>
  </si>
  <si>
    <t>MAHAVEER AGENCY</t>
  </si>
  <si>
    <t>DERA</t>
  </si>
  <si>
    <t xml:space="preserve">TO,
M/S SHANTINATH DETERGENTS PVT. LTD.
Address:TAHASIL - TANGI - CHOUDWAR KHATA NO 142 PLOT NO 9 MOUZA - BADAKESHREPUR 
PS - TANGI ,9337222044
GST No: 21AADCS4720M1ZH
</t>
  </si>
  <si>
    <t>BHUBANESWAR</t>
  </si>
  <si>
    <t>RAM CHANDRA BHANDAR</t>
  </si>
  <si>
    <t>CHERUPALI</t>
  </si>
  <si>
    <t>UDALA</t>
  </si>
  <si>
    <t>DASPALLA</t>
  </si>
  <si>
    <t>HARIPRIYA AGENCY</t>
  </si>
  <si>
    <t>m m agencies</t>
  </si>
  <si>
    <t>sri krishna traders</t>
  </si>
  <si>
    <t>KHURDA</t>
  </si>
  <si>
    <t>JAY JAGANNATH DISTRIBUTORS</t>
  </si>
  <si>
    <t>B C TRADERS</t>
  </si>
  <si>
    <t>GURUNTHI</t>
  </si>
  <si>
    <t>BARIPADA</t>
  </si>
  <si>
    <t>arati agency</t>
  </si>
  <si>
    <t>SIPU AGENCY</t>
  </si>
  <si>
    <t>RAYAGADA</t>
  </si>
  <si>
    <t>RIYA ENTERPRISES</t>
  </si>
  <si>
    <t>MALKANGIRI</t>
  </si>
  <si>
    <t>MAHAVIR GENERAL STORES</t>
  </si>
  <si>
    <t>07/5/2024</t>
  </si>
  <si>
    <t>M/34</t>
  </si>
  <si>
    <t>PURI</t>
  </si>
  <si>
    <t>46</t>
  </si>
  <si>
    <t>patra agencies</t>
  </si>
  <si>
    <t>08/5/2024</t>
  </si>
  <si>
    <t>M/35</t>
  </si>
  <si>
    <t>KHALIKOT</t>
  </si>
  <si>
    <t>48</t>
  </si>
  <si>
    <t>NANDINI AGENCY</t>
  </si>
  <si>
    <t>09/5/2024</t>
  </si>
  <si>
    <t>M/36</t>
  </si>
  <si>
    <t>PARALAKHEMUNDI</t>
  </si>
  <si>
    <t>50</t>
  </si>
  <si>
    <t>goodwill enterprises parlakhemundi</t>
  </si>
  <si>
    <t>10/5/2024</t>
  </si>
  <si>
    <t>M/37</t>
  </si>
  <si>
    <t>BISAM CUTTACK</t>
  </si>
  <si>
    <t>51</t>
  </si>
  <si>
    <t>BINAYAK AGENCIES</t>
  </si>
  <si>
    <t>14/5/2024</t>
  </si>
  <si>
    <t>M/38</t>
  </si>
  <si>
    <t>55</t>
  </si>
  <si>
    <t>18/5/2024</t>
  </si>
  <si>
    <t>M/39</t>
  </si>
  <si>
    <t>60</t>
  </si>
  <si>
    <t>SRI HANUMAN AGENCY</t>
  </si>
  <si>
    <t>22/5/2024</t>
  </si>
  <si>
    <t>M/40</t>
  </si>
  <si>
    <t>63</t>
  </si>
  <si>
    <t>SAHU TRADERS</t>
  </si>
  <si>
    <t>21/5/2024</t>
  </si>
  <si>
    <t>M/41</t>
  </si>
  <si>
    <t>BASUDEVPUR</t>
  </si>
  <si>
    <t>65</t>
  </si>
  <si>
    <t>M/42</t>
  </si>
  <si>
    <t>66</t>
  </si>
  <si>
    <t>23/5/2024</t>
  </si>
  <si>
    <t>M/43</t>
  </si>
  <si>
    <t>67</t>
  </si>
  <si>
    <t>25/5/2024</t>
  </si>
  <si>
    <t>M/44</t>
  </si>
  <si>
    <t>69</t>
  </si>
  <si>
    <t>M/45</t>
  </si>
  <si>
    <t>70</t>
  </si>
  <si>
    <t>M/46</t>
  </si>
  <si>
    <t>73</t>
  </si>
  <si>
    <t>26/5/2024</t>
  </si>
  <si>
    <t>M/47</t>
  </si>
  <si>
    <t>74</t>
  </si>
  <si>
    <t>28/5/2024</t>
  </si>
  <si>
    <t>M/48</t>
  </si>
  <si>
    <t>75</t>
  </si>
  <si>
    <t>29/5/2024</t>
  </si>
  <si>
    <t>M/49</t>
  </si>
  <si>
    <t>76</t>
  </si>
  <si>
    <t>M/50</t>
  </si>
  <si>
    <t>77</t>
  </si>
  <si>
    <t>M/51</t>
  </si>
  <si>
    <t>79</t>
  </si>
  <si>
    <t>SAHA CCTV SECURITY SOLLUTION UMERKOTE</t>
  </si>
  <si>
    <t>30/5/2024</t>
  </si>
  <si>
    <t>M/52</t>
  </si>
  <si>
    <t>80</t>
  </si>
  <si>
    <t>31/5/2024</t>
  </si>
  <si>
    <t>M/53</t>
  </si>
  <si>
    <t>81</t>
  </si>
  <si>
    <t>M/54</t>
  </si>
  <si>
    <t>82</t>
  </si>
  <si>
    <t>M/55</t>
  </si>
  <si>
    <t>BALIMELA</t>
  </si>
  <si>
    <t>84</t>
  </si>
  <si>
    <t>trimata agencies</t>
  </si>
  <si>
    <t>M/56</t>
  </si>
  <si>
    <t>86</t>
  </si>
  <si>
    <t>aaradhya enterprises</t>
  </si>
  <si>
    <t>M/57</t>
  </si>
  <si>
    <t>87</t>
  </si>
  <si>
    <t>M/58</t>
  </si>
  <si>
    <t>88</t>
  </si>
  <si>
    <t>M/59</t>
  </si>
  <si>
    <t>90</t>
  </si>
  <si>
    <t>(RUPEES TWO LAKH FORTY THREE THOUSAND ONE HUNDRED EIGHTY TWO ONLY)</t>
  </si>
  <si>
    <t>Bill Date: 31/05/2024
Bill NO : 7859
Total Amount: 243182.00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</si>
</sst>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1" xfId="0" applyNumberFormat="1" applyFont="1" applyBorder="1"/>
    <xf numFmtId="164" fontId="0" fillId="0" borderId="0" xfId="0" applyNumberFormat="1" applyFont="1"/>
    <xf numFmtId="2" fontId="0" fillId="0" borderId="0" xfId="0" applyNumberFormat="1" applyFont="1"/>
    <xf numFmtId="2" fontId="3" fillId="2" borderId="13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NumberFormat="1" applyFont="1"/>
    <xf numFmtId="165" fontId="0" fillId="0" borderId="1" xfId="0" applyNumberFormat="1" applyFont="1" applyBorder="1"/>
    <xf numFmtId="165" fontId="0" fillId="0" borderId="0" xfId="0" applyNumberFormat="1" applyFont="1"/>
    <xf numFmtId="0" fontId="0" fillId="0" borderId="2" xfId="0" applyNumberFormat="1" applyFont="1" applyBorder="1"/>
    <xf numFmtId="0" fontId="1" fillId="0" borderId="14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2" fontId="0" fillId="0" borderId="16" xfId="0" applyNumberFormat="1" applyFont="1" applyBorder="1"/>
    <xf numFmtId="2" fontId="1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165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0" fillId="2" borderId="4" xfId="0" applyNumberFormat="1" applyFont="1" applyFill="1" applyBorder="1" applyAlignment="1">
      <alignment horizont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10</xdr:col>
      <xdr:colOff>123824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5505449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Q2" sqref="Q2"/>
    </sheetView>
  </sheetViews>
  <sheetFormatPr defaultColWidth="9" defaultRowHeight="15"/>
  <cols>
    <col min="1" max="1" width="4.5703125" style="2" customWidth="1"/>
    <col min="2" max="2" width="9.7109375" style="4" bestFit="1" customWidth="1"/>
    <col min="3" max="3" width="6.85546875" bestFit="1" customWidth="1"/>
    <col min="4" max="4" width="6.42578125" bestFit="1" customWidth="1"/>
    <col min="5" max="5" width="16.28515625" customWidth="1"/>
    <col min="6" max="6" width="5" bestFit="1" customWidth="1"/>
    <col min="7" max="7" width="6.5703125" bestFit="1" customWidth="1"/>
    <col min="8" max="8" width="8.42578125" bestFit="1" customWidth="1"/>
    <col min="9" max="9" width="9.85546875" style="11" customWidth="1"/>
    <col min="10" max="10" width="9.85546875" customWidth="1"/>
    <col min="11" max="11" width="7.5703125" customWidth="1"/>
    <col min="12" max="12" width="7.5703125" bestFit="1" customWidth="1"/>
    <col min="13" max="13" width="6.42578125" bestFit="1" customWidth="1"/>
    <col min="14" max="14" width="11.28515625" bestFit="1" customWidth="1"/>
    <col min="15" max="15" width="8.140625" customWidth="1"/>
    <col min="16" max="16" width="9.85546875" customWidth="1"/>
    <col min="17" max="17" width="32.7109375" bestFit="1" customWidth="1"/>
    <col min="18" max="19" width="9.5703125" bestFit="1" customWidth="1"/>
  </cols>
  <sheetData>
    <row r="1" spans="1:19" ht="90.75" customHeight="1" thickBot="1">
      <c r="A1" s="35"/>
      <c r="B1" s="36"/>
      <c r="C1" s="36"/>
      <c r="D1" s="36"/>
      <c r="E1" s="36"/>
      <c r="F1" s="36"/>
      <c r="G1" s="36"/>
      <c r="H1" s="36"/>
      <c r="I1" s="36"/>
      <c r="J1" s="36"/>
      <c r="K1" s="37"/>
      <c r="L1" s="38" t="s">
        <v>30</v>
      </c>
      <c r="M1" s="39"/>
      <c r="N1" s="39"/>
      <c r="O1" s="39"/>
      <c r="P1" s="40"/>
    </row>
    <row r="2" spans="1:19" ht="112.5" customHeight="1" thickBot="1">
      <c r="A2" s="41" t="s">
        <v>35</v>
      </c>
      <c r="B2" s="42"/>
      <c r="C2" s="42"/>
      <c r="D2" s="42"/>
      <c r="E2" s="42"/>
      <c r="F2" s="43"/>
      <c r="G2" s="43"/>
      <c r="H2" s="43"/>
      <c r="I2" s="43"/>
      <c r="J2" s="43"/>
      <c r="K2" s="43"/>
      <c r="L2" s="38" t="s">
        <v>138</v>
      </c>
      <c r="M2" s="39"/>
      <c r="N2" s="39"/>
      <c r="O2" s="39"/>
      <c r="P2" s="40"/>
      <c r="Q2" s="5"/>
      <c r="S2" s="5"/>
    </row>
    <row r="3" spans="1:19" s="2" customFormat="1" ht="30.75" thickBot="1">
      <c r="A3" s="23" t="s">
        <v>13</v>
      </c>
      <c r="B3" s="24" t="s">
        <v>15</v>
      </c>
      <c r="C3" s="25" t="s">
        <v>14</v>
      </c>
      <c r="D3" s="25" t="s">
        <v>18</v>
      </c>
      <c r="E3" s="25" t="s">
        <v>12</v>
      </c>
      <c r="F3" s="25" t="s">
        <v>16</v>
      </c>
      <c r="G3" s="25" t="s">
        <v>19</v>
      </c>
      <c r="H3" s="25" t="s">
        <v>20</v>
      </c>
      <c r="I3" s="26" t="s">
        <v>4</v>
      </c>
      <c r="J3" s="27" t="s">
        <v>21</v>
      </c>
      <c r="K3" s="27" t="s">
        <v>22</v>
      </c>
      <c r="L3" s="27" t="s">
        <v>23</v>
      </c>
      <c r="M3" s="27" t="s">
        <v>24</v>
      </c>
      <c r="N3" s="27" t="s">
        <v>25</v>
      </c>
      <c r="O3" s="27" t="s">
        <v>26</v>
      </c>
      <c r="P3" s="28" t="s">
        <v>27</v>
      </c>
      <c r="Q3" s="6" t="s">
        <v>17</v>
      </c>
    </row>
    <row r="4" spans="1:19" ht="15" customHeight="1">
      <c r="A4" s="18">
        <v>1</v>
      </c>
      <c r="B4" s="19" t="s">
        <v>55</v>
      </c>
      <c r="C4" s="19" t="s">
        <v>56</v>
      </c>
      <c r="D4" s="19" t="s">
        <v>28</v>
      </c>
      <c r="E4" s="19" t="s">
        <v>57</v>
      </c>
      <c r="F4" s="19" t="s">
        <v>58</v>
      </c>
      <c r="G4" s="19">
        <v>111</v>
      </c>
      <c r="H4" s="19"/>
      <c r="I4" s="20">
        <v>1381</v>
      </c>
      <c r="J4" s="21">
        <f>VLOOKUP(E4,'[1]SAFE CHEM INDUSTRIES'!$C$4:$D$100,2,FALSE)</f>
        <v>2.62</v>
      </c>
      <c r="K4" s="21">
        <v>75</v>
      </c>
      <c r="L4" s="21">
        <f>G4*2</f>
        <v>222</v>
      </c>
      <c r="M4" s="21">
        <v>30</v>
      </c>
      <c r="N4" s="21">
        <f>I4*J4+L4+M4</f>
        <v>3870.2200000000003</v>
      </c>
      <c r="O4" s="21">
        <f>H4*K4</f>
        <v>0</v>
      </c>
      <c r="P4" s="22">
        <f>N4+O4</f>
        <v>3870.2200000000003</v>
      </c>
      <c r="Q4" s="12" t="s">
        <v>59</v>
      </c>
    </row>
    <row r="5" spans="1:19" ht="15" customHeight="1">
      <c r="A5" s="15">
        <v>2</v>
      </c>
      <c r="B5" s="1" t="s">
        <v>60</v>
      </c>
      <c r="C5" s="1" t="s">
        <v>61</v>
      </c>
      <c r="D5" s="1" t="s">
        <v>28</v>
      </c>
      <c r="E5" s="1" t="s">
        <v>62</v>
      </c>
      <c r="F5" s="1" t="s">
        <v>63</v>
      </c>
      <c r="G5" s="1">
        <v>102</v>
      </c>
      <c r="H5" s="1">
        <v>5</v>
      </c>
      <c r="I5" s="10">
        <v>1536</v>
      </c>
      <c r="J5" s="3">
        <f>VLOOKUP(E5,'[1]SAFE CHEM INDUSTRIES'!$C$4:$D$100,2,FALSE)</f>
        <v>3.22</v>
      </c>
      <c r="K5" s="3">
        <v>75</v>
      </c>
      <c r="L5" s="3">
        <f t="shared" ref="L5:L29" si="0">G5*2</f>
        <v>204</v>
      </c>
      <c r="M5" s="3">
        <v>30</v>
      </c>
      <c r="N5" s="3">
        <f t="shared" ref="N5:N29" si="1">I5*J5+L5+M5</f>
        <v>5179.92</v>
      </c>
      <c r="O5" s="3">
        <f t="shared" ref="O5:O29" si="2">H5*K5</f>
        <v>375</v>
      </c>
      <c r="P5" s="16">
        <f t="shared" ref="P5:P29" si="3">N5+O5</f>
        <v>5554.92</v>
      </c>
      <c r="Q5" s="12" t="s">
        <v>64</v>
      </c>
    </row>
    <row r="6" spans="1:19" ht="15" customHeight="1">
      <c r="A6" s="15">
        <v>3</v>
      </c>
      <c r="B6" s="1" t="s">
        <v>65</v>
      </c>
      <c r="C6" s="1" t="s">
        <v>66</v>
      </c>
      <c r="D6" s="1" t="s">
        <v>28</v>
      </c>
      <c r="E6" s="1" t="s">
        <v>67</v>
      </c>
      <c r="F6" s="1" t="s">
        <v>68</v>
      </c>
      <c r="G6" s="1">
        <v>170</v>
      </c>
      <c r="H6" s="1">
        <v>2</v>
      </c>
      <c r="I6" s="10">
        <v>1259</v>
      </c>
      <c r="J6" s="3">
        <f>VLOOKUP(E6,'[1]SAFE CHEM INDUSTRIES'!$C$4:$D$100,2,FALSE)</f>
        <v>4.2200000000000006</v>
      </c>
      <c r="K6" s="3">
        <v>75</v>
      </c>
      <c r="L6" s="3">
        <f t="shared" si="0"/>
        <v>340</v>
      </c>
      <c r="M6" s="3">
        <v>30</v>
      </c>
      <c r="N6" s="3">
        <f t="shared" si="1"/>
        <v>5682.9800000000005</v>
      </c>
      <c r="O6" s="3">
        <f t="shared" si="2"/>
        <v>150</v>
      </c>
      <c r="P6" s="16">
        <f t="shared" si="3"/>
        <v>5832.9800000000005</v>
      </c>
      <c r="Q6" s="12" t="s">
        <v>69</v>
      </c>
    </row>
    <row r="7" spans="1:19" ht="15" customHeight="1">
      <c r="A7" s="15">
        <v>4</v>
      </c>
      <c r="B7" s="1" t="s">
        <v>70</v>
      </c>
      <c r="C7" s="1" t="s">
        <v>71</v>
      </c>
      <c r="D7" s="1" t="s">
        <v>28</v>
      </c>
      <c r="E7" s="1" t="s">
        <v>72</v>
      </c>
      <c r="F7" s="1" t="s">
        <v>73</v>
      </c>
      <c r="G7" s="1">
        <v>101</v>
      </c>
      <c r="H7" s="1">
        <v>5</v>
      </c>
      <c r="I7" s="10">
        <v>1133</v>
      </c>
      <c r="J7" s="3">
        <f>VLOOKUP(E7,'[1]SAFE CHEM INDUSTRIES'!$C$4:$D$100,2,FALSE)</f>
        <v>4.2700000000000005</v>
      </c>
      <c r="K7" s="3">
        <v>75</v>
      </c>
      <c r="L7" s="3">
        <f t="shared" si="0"/>
        <v>202</v>
      </c>
      <c r="M7" s="3">
        <v>30</v>
      </c>
      <c r="N7" s="3">
        <f t="shared" si="1"/>
        <v>5069.9100000000008</v>
      </c>
      <c r="O7" s="3">
        <f t="shared" si="2"/>
        <v>375</v>
      </c>
      <c r="P7" s="16">
        <f t="shared" si="3"/>
        <v>5444.9100000000008</v>
      </c>
      <c r="Q7" s="12" t="s">
        <v>74</v>
      </c>
    </row>
    <row r="8" spans="1:19" ht="15" customHeight="1">
      <c r="A8" s="15">
        <v>5</v>
      </c>
      <c r="B8" s="1" t="s">
        <v>75</v>
      </c>
      <c r="C8" s="1" t="s">
        <v>76</v>
      </c>
      <c r="D8" s="1" t="s">
        <v>28</v>
      </c>
      <c r="E8" s="1" t="s">
        <v>44</v>
      </c>
      <c r="F8" s="1" t="s">
        <v>77</v>
      </c>
      <c r="G8" s="1">
        <v>127</v>
      </c>
      <c r="H8" s="1">
        <v>5</v>
      </c>
      <c r="I8" s="10">
        <v>1503</v>
      </c>
      <c r="J8" s="3">
        <f>VLOOKUP(E8,'[1]SAFE CHEM INDUSTRIES'!$C$4:$D$100,2,FALSE)</f>
        <v>2.4200000000000004</v>
      </c>
      <c r="K8" s="3">
        <v>75</v>
      </c>
      <c r="L8" s="3">
        <f t="shared" si="0"/>
        <v>254</v>
      </c>
      <c r="M8" s="3">
        <v>30</v>
      </c>
      <c r="N8" s="3">
        <f t="shared" si="1"/>
        <v>3921.2600000000007</v>
      </c>
      <c r="O8" s="3">
        <f t="shared" si="2"/>
        <v>375</v>
      </c>
      <c r="P8" s="16">
        <f t="shared" si="3"/>
        <v>4296.26</v>
      </c>
      <c r="Q8" s="12" t="s">
        <v>45</v>
      </c>
    </row>
    <row r="9" spans="1:19" ht="15" customHeight="1">
      <c r="A9" s="15">
        <v>6</v>
      </c>
      <c r="B9" s="1" t="s">
        <v>78</v>
      </c>
      <c r="C9" s="1" t="s">
        <v>79</v>
      </c>
      <c r="D9" s="1" t="s">
        <v>28</v>
      </c>
      <c r="E9" s="1" t="s">
        <v>34</v>
      </c>
      <c r="F9" s="1" t="s">
        <v>80</v>
      </c>
      <c r="G9" s="1">
        <v>245</v>
      </c>
      <c r="H9" s="1">
        <v>10</v>
      </c>
      <c r="I9" s="10">
        <v>2949</v>
      </c>
      <c r="J9" s="3">
        <f>VLOOKUP(E9,'[1]SAFE CHEM INDUSTRIES'!$C$4:$D$100,2,FALSE)</f>
        <v>2.52</v>
      </c>
      <c r="K9" s="3">
        <v>75</v>
      </c>
      <c r="L9" s="3">
        <f t="shared" si="0"/>
        <v>490</v>
      </c>
      <c r="M9" s="3">
        <v>30</v>
      </c>
      <c r="N9" s="3">
        <f t="shared" si="1"/>
        <v>7951.4800000000005</v>
      </c>
      <c r="O9" s="3">
        <f t="shared" si="2"/>
        <v>750</v>
      </c>
      <c r="P9" s="16">
        <f t="shared" si="3"/>
        <v>8701.48</v>
      </c>
      <c r="Q9" s="12" t="s">
        <v>81</v>
      </c>
    </row>
    <row r="10" spans="1:19" ht="15" customHeight="1">
      <c r="A10" s="15">
        <v>7</v>
      </c>
      <c r="B10" s="1" t="s">
        <v>82</v>
      </c>
      <c r="C10" s="1" t="s">
        <v>83</v>
      </c>
      <c r="D10" s="1" t="s">
        <v>28</v>
      </c>
      <c r="E10" s="1" t="s">
        <v>47</v>
      </c>
      <c r="F10" s="1" t="s">
        <v>84</v>
      </c>
      <c r="G10" s="1">
        <v>235</v>
      </c>
      <c r="H10" s="1">
        <v>24</v>
      </c>
      <c r="I10" s="10">
        <v>4570</v>
      </c>
      <c r="J10" s="7" t="s">
        <v>29</v>
      </c>
      <c r="K10" s="7" t="s">
        <v>29</v>
      </c>
      <c r="L10" s="7" t="s">
        <v>29</v>
      </c>
      <c r="M10" s="3">
        <v>30</v>
      </c>
      <c r="N10" s="3">
        <v>14250</v>
      </c>
      <c r="O10" s="3">
        <v>0</v>
      </c>
      <c r="P10" s="16">
        <f t="shared" si="3"/>
        <v>14250</v>
      </c>
      <c r="Q10" s="12" t="s">
        <v>85</v>
      </c>
    </row>
    <row r="11" spans="1:19" ht="15" customHeight="1">
      <c r="A11" s="15">
        <v>8</v>
      </c>
      <c r="B11" s="1" t="s">
        <v>86</v>
      </c>
      <c r="C11" s="1" t="s">
        <v>87</v>
      </c>
      <c r="D11" s="1" t="s">
        <v>28</v>
      </c>
      <c r="E11" s="1" t="s">
        <v>88</v>
      </c>
      <c r="F11" s="1" t="s">
        <v>89</v>
      </c>
      <c r="G11" s="1">
        <v>58</v>
      </c>
      <c r="H11" s="1">
        <v>5</v>
      </c>
      <c r="I11" s="10">
        <v>683</v>
      </c>
      <c r="J11" s="3">
        <f>VLOOKUP(E11,'[1]SAFE CHEM INDUSTRIES'!$C$4:$D$100,2,FALSE)</f>
        <v>2.72</v>
      </c>
      <c r="K11" s="3">
        <v>75</v>
      </c>
      <c r="L11" s="3">
        <f t="shared" si="0"/>
        <v>116</v>
      </c>
      <c r="M11" s="3">
        <v>30</v>
      </c>
      <c r="N11" s="3">
        <f t="shared" si="1"/>
        <v>2003.7600000000002</v>
      </c>
      <c r="O11" s="3">
        <f t="shared" si="2"/>
        <v>375</v>
      </c>
      <c r="P11" s="16">
        <f t="shared" si="3"/>
        <v>2378.7600000000002</v>
      </c>
      <c r="Q11" s="12" t="s">
        <v>46</v>
      </c>
    </row>
    <row r="12" spans="1:19" ht="15" customHeight="1">
      <c r="A12" s="15">
        <v>9</v>
      </c>
      <c r="B12" s="1" t="s">
        <v>82</v>
      </c>
      <c r="C12" s="1" t="s">
        <v>90</v>
      </c>
      <c r="D12" s="1" t="s">
        <v>28</v>
      </c>
      <c r="E12" s="1" t="s">
        <v>10</v>
      </c>
      <c r="F12" s="1" t="s">
        <v>91</v>
      </c>
      <c r="G12" s="1">
        <v>204</v>
      </c>
      <c r="H12" s="1">
        <v>12</v>
      </c>
      <c r="I12" s="10">
        <v>2686</v>
      </c>
      <c r="J12" s="3">
        <f>VLOOKUP(E12,'[1]SAFE CHEM INDUSTRIES'!$C$4:$D$100,2,FALSE)</f>
        <v>2.5200000000000005</v>
      </c>
      <c r="K12" s="3">
        <v>75</v>
      </c>
      <c r="L12" s="3">
        <f t="shared" si="0"/>
        <v>408</v>
      </c>
      <c r="M12" s="3">
        <v>30</v>
      </c>
      <c r="N12" s="3">
        <f t="shared" si="1"/>
        <v>7206.7200000000012</v>
      </c>
      <c r="O12" s="3">
        <f t="shared" si="2"/>
        <v>900</v>
      </c>
      <c r="P12" s="16">
        <f t="shared" si="3"/>
        <v>8106.7200000000012</v>
      </c>
      <c r="Q12" s="12" t="s">
        <v>2</v>
      </c>
    </row>
    <row r="13" spans="1:19" ht="15" customHeight="1">
      <c r="A13" s="15">
        <v>10</v>
      </c>
      <c r="B13" s="1" t="s">
        <v>92</v>
      </c>
      <c r="C13" s="1" t="s">
        <v>93</v>
      </c>
      <c r="D13" s="1" t="s">
        <v>28</v>
      </c>
      <c r="E13" s="1" t="s">
        <v>9</v>
      </c>
      <c r="F13" s="1" t="s">
        <v>94</v>
      </c>
      <c r="G13" s="1">
        <v>379</v>
      </c>
      <c r="H13" s="1">
        <v>14</v>
      </c>
      <c r="I13" s="10">
        <v>3930</v>
      </c>
      <c r="J13" s="8" t="s">
        <v>29</v>
      </c>
      <c r="K13" s="8" t="s">
        <v>29</v>
      </c>
      <c r="L13" s="8" t="s">
        <v>29</v>
      </c>
      <c r="M13" s="3">
        <v>30</v>
      </c>
      <c r="N13" s="3">
        <v>18250</v>
      </c>
      <c r="O13" s="3">
        <v>0</v>
      </c>
      <c r="P13" s="16">
        <f t="shared" si="3"/>
        <v>18250</v>
      </c>
      <c r="Q13" s="12" t="s">
        <v>33</v>
      </c>
    </row>
    <row r="14" spans="1:19" ht="15" customHeight="1">
      <c r="A14" s="15">
        <v>11</v>
      </c>
      <c r="B14" s="1" t="s">
        <v>95</v>
      </c>
      <c r="C14" s="1" t="s">
        <v>96</v>
      </c>
      <c r="D14" s="1" t="s">
        <v>28</v>
      </c>
      <c r="E14" s="1" t="s">
        <v>38</v>
      </c>
      <c r="F14" s="1" t="s">
        <v>97</v>
      </c>
      <c r="G14" s="1">
        <v>591</v>
      </c>
      <c r="H14" s="1"/>
      <c r="I14" s="10">
        <v>4672</v>
      </c>
      <c r="J14" s="3">
        <f>VLOOKUP(E14,'[1]SAFE CHEM INDUSTRIES'!$C$4:$D$100,2,FALSE)</f>
        <v>5.25</v>
      </c>
      <c r="K14" s="3">
        <v>75</v>
      </c>
      <c r="L14" s="3">
        <f t="shared" si="0"/>
        <v>1182</v>
      </c>
      <c r="M14" s="3">
        <v>30</v>
      </c>
      <c r="N14" s="3">
        <f t="shared" si="1"/>
        <v>25740</v>
      </c>
      <c r="O14" s="3">
        <f t="shared" si="2"/>
        <v>0</v>
      </c>
      <c r="P14" s="16">
        <f t="shared" si="3"/>
        <v>25740</v>
      </c>
      <c r="Q14" s="12" t="s">
        <v>43</v>
      </c>
    </row>
    <row r="15" spans="1:19" ht="15" customHeight="1">
      <c r="A15" s="15">
        <v>12</v>
      </c>
      <c r="B15" s="1" t="s">
        <v>95</v>
      </c>
      <c r="C15" s="1" t="s">
        <v>98</v>
      </c>
      <c r="D15" s="1" t="s">
        <v>28</v>
      </c>
      <c r="E15" s="1" t="s">
        <v>6</v>
      </c>
      <c r="F15" s="1" t="s">
        <v>99</v>
      </c>
      <c r="G15" s="1">
        <v>134</v>
      </c>
      <c r="H15" s="1">
        <v>1</v>
      </c>
      <c r="I15" s="10">
        <v>1341</v>
      </c>
      <c r="J15" s="3">
        <f>VLOOKUP(E15,'[1]SAFE CHEM INDUSTRIES'!$C$4:$D$100,2,FALSE)</f>
        <v>4.0200000000000005</v>
      </c>
      <c r="K15" s="3">
        <v>75</v>
      </c>
      <c r="L15" s="3">
        <f t="shared" si="0"/>
        <v>268</v>
      </c>
      <c r="M15" s="3">
        <v>30</v>
      </c>
      <c r="N15" s="3">
        <f t="shared" si="1"/>
        <v>5688.8200000000006</v>
      </c>
      <c r="O15" s="3">
        <f t="shared" si="2"/>
        <v>75</v>
      </c>
      <c r="P15" s="16">
        <f t="shared" si="3"/>
        <v>5763.8200000000006</v>
      </c>
      <c r="Q15" s="12" t="s">
        <v>0</v>
      </c>
    </row>
    <row r="16" spans="1:19" ht="15" customHeight="1">
      <c r="A16" s="15">
        <v>13</v>
      </c>
      <c r="B16" s="1" t="s">
        <v>95</v>
      </c>
      <c r="C16" s="1" t="s">
        <v>100</v>
      </c>
      <c r="D16" s="1" t="s">
        <v>28</v>
      </c>
      <c r="E16" s="1" t="s">
        <v>5</v>
      </c>
      <c r="F16" s="1" t="s">
        <v>101</v>
      </c>
      <c r="G16" s="1">
        <v>193</v>
      </c>
      <c r="H16" s="1">
        <v>4</v>
      </c>
      <c r="I16" s="10">
        <v>1825</v>
      </c>
      <c r="J16" s="3">
        <f>VLOOKUP(E16,'[1]SAFE CHEM INDUSTRIES'!$C$4:$D$100,2,FALSE)</f>
        <v>2.5200000000000005</v>
      </c>
      <c r="K16" s="3">
        <v>75</v>
      </c>
      <c r="L16" s="3">
        <f t="shared" si="0"/>
        <v>386</v>
      </c>
      <c r="M16" s="3">
        <v>30</v>
      </c>
      <c r="N16" s="3">
        <f t="shared" si="1"/>
        <v>5015.0000000000009</v>
      </c>
      <c r="O16" s="3">
        <f t="shared" si="2"/>
        <v>300</v>
      </c>
      <c r="P16" s="16">
        <f t="shared" si="3"/>
        <v>5315.0000000000009</v>
      </c>
      <c r="Q16" s="12" t="s">
        <v>37</v>
      </c>
    </row>
    <row r="17" spans="1:17" ht="15" customHeight="1">
      <c r="A17" s="15">
        <v>14</v>
      </c>
      <c r="B17" s="1" t="s">
        <v>102</v>
      </c>
      <c r="C17" s="1" t="s">
        <v>103</v>
      </c>
      <c r="D17" s="1" t="s">
        <v>28</v>
      </c>
      <c r="E17" s="1" t="s">
        <v>11</v>
      </c>
      <c r="F17" s="1" t="s">
        <v>104</v>
      </c>
      <c r="G17" s="1">
        <v>690</v>
      </c>
      <c r="H17" s="1">
        <v>24</v>
      </c>
      <c r="I17" s="10">
        <v>8196</v>
      </c>
      <c r="J17" s="8" t="s">
        <v>29</v>
      </c>
      <c r="K17" s="8" t="s">
        <v>29</v>
      </c>
      <c r="L17" s="8" t="s">
        <v>29</v>
      </c>
      <c r="M17" s="3">
        <v>30</v>
      </c>
      <c r="N17" s="3">
        <v>16060</v>
      </c>
      <c r="O17" s="3">
        <v>0</v>
      </c>
      <c r="P17" s="16">
        <f t="shared" si="3"/>
        <v>16060</v>
      </c>
      <c r="Q17" s="12" t="s">
        <v>3</v>
      </c>
    </row>
    <row r="18" spans="1:17" ht="15" customHeight="1">
      <c r="A18" s="15">
        <v>15</v>
      </c>
      <c r="B18" s="1" t="s">
        <v>105</v>
      </c>
      <c r="C18" s="1" t="s">
        <v>106</v>
      </c>
      <c r="D18" s="1" t="s">
        <v>28</v>
      </c>
      <c r="E18" s="1" t="s">
        <v>8</v>
      </c>
      <c r="F18" s="1" t="s">
        <v>107</v>
      </c>
      <c r="G18" s="1">
        <v>165</v>
      </c>
      <c r="H18" s="1"/>
      <c r="I18" s="10">
        <v>1557.45</v>
      </c>
      <c r="J18" s="3">
        <f>VLOOKUP(E18,'[1]SAFE CHEM INDUSTRIES'!$C$4:$D$100,2,FALSE)</f>
        <v>4.2700000000000005</v>
      </c>
      <c r="K18" s="3">
        <v>75</v>
      </c>
      <c r="L18" s="3">
        <f t="shared" si="0"/>
        <v>330</v>
      </c>
      <c r="M18" s="3">
        <v>30</v>
      </c>
      <c r="N18" s="3">
        <f t="shared" si="1"/>
        <v>7010.3115000000007</v>
      </c>
      <c r="O18" s="3">
        <f t="shared" si="2"/>
        <v>0</v>
      </c>
      <c r="P18" s="16">
        <f t="shared" si="3"/>
        <v>7010.3115000000007</v>
      </c>
      <c r="Q18" s="12" t="s">
        <v>1</v>
      </c>
    </row>
    <row r="19" spans="1:17" ht="15" customHeight="1">
      <c r="A19" s="15">
        <v>16</v>
      </c>
      <c r="B19" s="1" t="s">
        <v>108</v>
      </c>
      <c r="C19" s="1" t="s">
        <v>109</v>
      </c>
      <c r="D19" s="1" t="s">
        <v>28</v>
      </c>
      <c r="E19" s="1" t="s">
        <v>40</v>
      </c>
      <c r="F19" s="1" t="s">
        <v>110</v>
      </c>
      <c r="G19" s="1">
        <v>82</v>
      </c>
      <c r="H19" s="1">
        <v>6</v>
      </c>
      <c r="I19" s="10">
        <v>1251</v>
      </c>
      <c r="J19" s="3">
        <f>VLOOKUP(E19,'[1]SAFE CHEM INDUSTRIES'!$C$4:$D$100,2,FALSE)</f>
        <v>3.2200000000000006</v>
      </c>
      <c r="K19" s="3">
        <v>75</v>
      </c>
      <c r="L19" s="3">
        <f t="shared" si="0"/>
        <v>164</v>
      </c>
      <c r="M19" s="3">
        <v>30</v>
      </c>
      <c r="N19" s="3">
        <f t="shared" si="1"/>
        <v>4222.2200000000012</v>
      </c>
      <c r="O19" s="3">
        <f t="shared" si="2"/>
        <v>450</v>
      </c>
      <c r="P19" s="16">
        <f t="shared" si="3"/>
        <v>4672.2200000000012</v>
      </c>
      <c r="Q19" s="12" t="s">
        <v>41</v>
      </c>
    </row>
    <row r="20" spans="1:17" ht="15" customHeight="1">
      <c r="A20" s="15">
        <v>17</v>
      </c>
      <c r="B20" s="1" t="s">
        <v>108</v>
      </c>
      <c r="C20" s="1" t="s">
        <v>111</v>
      </c>
      <c r="D20" s="1" t="s">
        <v>28</v>
      </c>
      <c r="E20" s="1" t="s">
        <v>5</v>
      </c>
      <c r="F20" s="1" t="s">
        <v>112</v>
      </c>
      <c r="G20" s="1">
        <v>123</v>
      </c>
      <c r="H20" s="1">
        <v>5</v>
      </c>
      <c r="I20" s="10">
        <v>1268</v>
      </c>
      <c r="J20" s="3">
        <f>VLOOKUP(E20,'[1]SAFE CHEM INDUSTRIES'!$C$4:$D$100,2,FALSE)</f>
        <v>2.5200000000000005</v>
      </c>
      <c r="K20" s="3">
        <v>75</v>
      </c>
      <c r="L20" s="3">
        <f t="shared" si="0"/>
        <v>246</v>
      </c>
      <c r="M20" s="3">
        <v>30</v>
      </c>
      <c r="N20" s="3">
        <f t="shared" si="1"/>
        <v>3471.3600000000006</v>
      </c>
      <c r="O20" s="3">
        <f t="shared" si="2"/>
        <v>375</v>
      </c>
      <c r="P20" s="16">
        <f t="shared" si="3"/>
        <v>3846.3600000000006</v>
      </c>
      <c r="Q20" s="12" t="s">
        <v>42</v>
      </c>
    </row>
    <row r="21" spans="1:17" ht="15" customHeight="1">
      <c r="A21" s="15">
        <v>18</v>
      </c>
      <c r="B21" s="1" t="s">
        <v>108</v>
      </c>
      <c r="C21" s="1" t="s">
        <v>113</v>
      </c>
      <c r="D21" s="1" t="s">
        <v>28</v>
      </c>
      <c r="E21" s="1" t="s">
        <v>7</v>
      </c>
      <c r="F21" s="1" t="s">
        <v>114</v>
      </c>
      <c r="G21" s="1">
        <v>342</v>
      </c>
      <c r="H21" s="1">
        <v>7</v>
      </c>
      <c r="I21" s="10">
        <v>3818</v>
      </c>
      <c r="J21" s="3">
        <f>VLOOKUP(E21,'[1]SAFE CHEM INDUSTRIES'!$C$4:$D$100,2,FALSE)</f>
        <v>3.8200000000000007</v>
      </c>
      <c r="K21" s="3">
        <v>75</v>
      </c>
      <c r="L21" s="3">
        <f t="shared" si="0"/>
        <v>684</v>
      </c>
      <c r="M21" s="3">
        <v>30</v>
      </c>
      <c r="N21" s="3">
        <f t="shared" si="1"/>
        <v>15298.760000000002</v>
      </c>
      <c r="O21" s="3">
        <f t="shared" si="2"/>
        <v>525</v>
      </c>
      <c r="P21" s="16">
        <f t="shared" si="3"/>
        <v>15823.760000000002</v>
      </c>
      <c r="Q21" s="12" t="s">
        <v>115</v>
      </c>
    </row>
    <row r="22" spans="1:17" ht="15" customHeight="1">
      <c r="A22" s="15">
        <v>19</v>
      </c>
      <c r="B22" s="1" t="s">
        <v>116</v>
      </c>
      <c r="C22" s="1" t="s">
        <v>117</v>
      </c>
      <c r="D22" s="1" t="s">
        <v>28</v>
      </c>
      <c r="E22" s="1" t="s">
        <v>10</v>
      </c>
      <c r="F22" s="1" t="s">
        <v>118</v>
      </c>
      <c r="G22" s="1">
        <v>104</v>
      </c>
      <c r="H22" s="1">
        <v>1</v>
      </c>
      <c r="I22" s="10">
        <v>1192</v>
      </c>
      <c r="J22" s="3">
        <f>VLOOKUP(E22,'[1]SAFE CHEM INDUSTRIES'!$C$4:$D$100,2,FALSE)</f>
        <v>2.5200000000000005</v>
      </c>
      <c r="K22" s="3">
        <v>75</v>
      </c>
      <c r="L22" s="3">
        <f t="shared" si="0"/>
        <v>208</v>
      </c>
      <c r="M22" s="3">
        <v>30</v>
      </c>
      <c r="N22" s="3">
        <f t="shared" si="1"/>
        <v>3241.8400000000006</v>
      </c>
      <c r="O22" s="3">
        <f t="shared" si="2"/>
        <v>75</v>
      </c>
      <c r="P22" s="16">
        <f t="shared" si="3"/>
        <v>3316.8400000000006</v>
      </c>
      <c r="Q22" s="12" t="s">
        <v>2</v>
      </c>
    </row>
    <row r="23" spans="1:17" ht="15" customHeight="1">
      <c r="A23" s="15">
        <v>20</v>
      </c>
      <c r="B23" s="1" t="s">
        <v>119</v>
      </c>
      <c r="C23" s="1" t="s">
        <v>120</v>
      </c>
      <c r="D23" s="1" t="s">
        <v>28</v>
      </c>
      <c r="E23" s="1" t="s">
        <v>51</v>
      </c>
      <c r="F23" s="1" t="s">
        <v>121</v>
      </c>
      <c r="G23" s="1">
        <v>381</v>
      </c>
      <c r="H23" s="1">
        <v>7</v>
      </c>
      <c r="I23" s="10">
        <v>3092</v>
      </c>
      <c r="J23" s="3">
        <f>VLOOKUP(E23,'[1]SAFE CHEM INDUSTRIES'!$C$4:$D$100,2,FALSE)</f>
        <v>3.2200000000000006</v>
      </c>
      <c r="K23" s="3">
        <v>75</v>
      </c>
      <c r="L23" s="3">
        <f t="shared" si="0"/>
        <v>762</v>
      </c>
      <c r="M23" s="3">
        <v>30</v>
      </c>
      <c r="N23" s="3">
        <f t="shared" si="1"/>
        <v>10748.240000000002</v>
      </c>
      <c r="O23" s="3">
        <f t="shared" si="2"/>
        <v>525</v>
      </c>
      <c r="P23" s="16">
        <f t="shared" si="3"/>
        <v>11273.240000000002</v>
      </c>
      <c r="Q23" s="12" t="s">
        <v>52</v>
      </c>
    </row>
    <row r="24" spans="1:17" ht="15" customHeight="1">
      <c r="A24" s="15">
        <v>21</v>
      </c>
      <c r="B24" s="1" t="s">
        <v>119</v>
      </c>
      <c r="C24" s="1" t="s">
        <v>122</v>
      </c>
      <c r="D24" s="1" t="s">
        <v>28</v>
      </c>
      <c r="E24" s="1" t="s">
        <v>39</v>
      </c>
      <c r="F24" s="1" t="s">
        <v>123</v>
      </c>
      <c r="G24" s="1">
        <v>280</v>
      </c>
      <c r="H24" s="1">
        <v>2</v>
      </c>
      <c r="I24" s="10">
        <v>2158</v>
      </c>
      <c r="J24" s="3">
        <f>VLOOKUP(E24,'[1]SAFE CHEM INDUSTRIES'!$C$4:$D$100,2,FALSE)</f>
        <v>3.3200000000000007</v>
      </c>
      <c r="K24" s="3">
        <v>75</v>
      </c>
      <c r="L24" s="3">
        <f t="shared" si="0"/>
        <v>560</v>
      </c>
      <c r="M24" s="3">
        <v>30</v>
      </c>
      <c r="N24" s="3">
        <f t="shared" si="1"/>
        <v>7754.5600000000013</v>
      </c>
      <c r="O24" s="3">
        <f t="shared" si="2"/>
        <v>150</v>
      </c>
      <c r="P24" s="16">
        <f t="shared" si="3"/>
        <v>7904.5600000000013</v>
      </c>
      <c r="Q24" s="12" t="s">
        <v>50</v>
      </c>
    </row>
    <row r="25" spans="1:17" ht="15" customHeight="1">
      <c r="A25" s="15">
        <v>22</v>
      </c>
      <c r="B25" s="1" t="s">
        <v>119</v>
      </c>
      <c r="C25" s="1" t="s">
        <v>124</v>
      </c>
      <c r="D25" s="1" t="s">
        <v>28</v>
      </c>
      <c r="E25" s="1" t="s">
        <v>125</v>
      </c>
      <c r="F25" s="1" t="s">
        <v>126</v>
      </c>
      <c r="G25" s="1">
        <v>766</v>
      </c>
      <c r="H25" s="1">
        <v>7</v>
      </c>
      <c r="I25" s="10">
        <v>6534</v>
      </c>
      <c r="J25" s="8" t="s">
        <v>29</v>
      </c>
      <c r="K25" s="8" t="s">
        <v>29</v>
      </c>
      <c r="L25" s="8" t="s">
        <v>29</v>
      </c>
      <c r="M25" s="3">
        <v>30</v>
      </c>
      <c r="N25" s="3">
        <v>33250</v>
      </c>
      <c r="O25" s="3">
        <v>0</v>
      </c>
      <c r="P25" s="16">
        <f t="shared" si="3"/>
        <v>33250</v>
      </c>
      <c r="Q25" s="12" t="s">
        <v>127</v>
      </c>
    </row>
    <row r="26" spans="1:17" ht="15" customHeight="1">
      <c r="A26" s="15">
        <v>23</v>
      </c>
      <c r="B26" s="1" t="s">
        <v>119</v>
      </c>
      <c r="C26" s="1" t="s">
        <v>128</v>
      </c>
      <c r="D26" s="1" t="s">
        <v>28</v>
      </c>
      <c r="E26" s="1" t="s">
        <v>36</v>
      </c>
      <c r="F26" s="1" t="s">
        <v>129</v>
      </c>
      <c r="G26" s="1">
        <v>97</v>
      </c>
      <c r="H26" s="1">
        <v>16</v>
      </c>
      <c r="I26" s="10">
        <v>930</v>
      </c>
      <c r="J26" s="3">
        <f>VLOOKUP(E26,'[1]SAFE CHEM INDUSTRIES'!$C$4:$D$100,2,FALSE)</f>
        <v>2.5200000000000005</v>
      </c>
      <c r="K26" s="3">
        <v>75</v>
      </c>
      <c r="L26" s="3">
        <f t="shared" si="0"/>
        <v>194</v>
      </c>
      <c r="M26" s="3">
        <v>30</v>
      </c>
      <c r="N26" s="3">
        <f t="shared" si="1"/>
        <v>2567.6000000000004</v>
      </c>
      <c r="O26" s="3">
        <f t="shared" si="2"/>
        <v>1200</v>
      </c>
      <c r="P26" s="16">
        <f t="shared" si="3"/>
        <v>3767.6000000000004</v>
      </c>
      <c r="Q26" s="12" t="s">
        <v>130</v>
      </c>
    </row>
    <row r="27" spans="1:17" ht="15" customHeight="1">
      <c r="A27" s="15">
        <v>24</v>
      </c>
      <c r="B27" s="1" t="s">
        <v>119</v>
      </c>
      <c r="C27" s="1" t="s">
        <v>131</v>
      </c>
      <c r="D27" s="1" t="s">
        <v>28</v>
      </c>
      <c r="E27" s="1" t="s">
        <v>48</v>
      </c>
      <c r="F27" s="1" t="s">
        <v>132</v>
      </c>
      <c r="G27" s="1">
        <v>152</v>
      </c>
      <c r="H27" s="1"/>
      <c r="I27" s="10">
        <v>1152</v>
      </c>
      <c r="J27" s="3">
        <f>VLOOKUP(E27,'[1]SAFE CHEM INDUSTRIES'!$C$4:$D$100,2,FALSE)</f>
        <v>2.72</v>
      </c>
      <c r="K27" s="3">
        <v>75</v>
      </c>
      <c r="L27" s="3">
        <f t="shared" si="0"/>
        <v>304</v>
      </c>
      <c r="M27" s="3">
        <v>30</v>
      </c>
      <c r="N27" s="3">
        <f t="shared" si="1"/>
        <v>3467.44</v>
      </c>
      <c r="O27" s="3">
        <f t="shared" si="2"/>
        <v>0</v>
      </c>
      <c r="P27" s="16">
        <f t="shared" si="3"/>
        <v>3467.44</v>
      </c>
      <c r="Q27" s="12" t="s">
        <v>49</v>
      </c>
    </row>
    <row r="28" spans="1:17" ht="15" customHeight="1">
      <c r="A28" s="15">
        <v>25</v>
      </c>
      <c r="B28" s="1" t="s">
        <v>119</v>
      </c>
      <c r="C28" s="1" t="s">
        <v>133</v>
      </c>
      <c r="D28" s="1" t="s">
        <v>28</v>
      </c>
      <c r="E28" s="1" t="s">
        <v>34</v>
      </c>
      <c r="F28" s="1" t="s">
        <v>134</v>
      </c>
      <c r="G28" s="1">
        <v>175</v>
      </c>
      <c r="H28" s="1">
        <v>2</v>
      </c>
      <c r="I28" s="10">
        <v>1635</v>
      </c>
      <c r="J28" s="3">
        <f>VLOOKUP(E28,'[1]SAFE CHEM INDUSTRIES'!$C$4:$D$100,2,FALSE)</f>
        <v>2.52</v>
      </c>
      <c r="K28" s="3">
        <v>75</v>
      </c>
      <c r="L28" s="3">
        <f t="shared" si="0"/>
        <v>350</v>
      </c>
      <c r="M28" s="3">
        <v>30</v>
      </c>
      <c r="N28" s="3">
        <f t="shared" si="1"/>
        <v>4500.2</v>
      </c>
      <c r="O28" s="3">
        <f t="shared" si="2"/>
        <v>150</v>
      </c>
      <c r="P28" s="16">
        <f t="shared" si="3"/>
        <v>4650.2</v>
      </c>
      <c r="Q28" s="12" t="s">
        <v>81</v>
      </c>
    </row>
    <row r="29" spans="1:17">
      <c r="A29" s="15">
        <v>26</v>
      </c>
      <c r="B29" s="1" t="s">
        <v>119</v>
      </c>
      <c r="C29" s="1" t="s">
        <v>135</v>
      </c>
      <c r="D29" s="1" t="s">
        <v>28</v>
      </c>
      <c r="E29" s="1" t="s">
        <v>53</v>
      </c>
      <c r="F29" s="1" t="s">
        <v>136</v>
      </c>
      <c r="G29" s="1">
        <v>214</v>
      </c>
      <c r="H29" s="1">
        <v>2</v>
      </c>
      <c r="I29" s="10">
        <v>2910</v>
      </c>
      <c r="J29" s="3">
        <f>VLOOKUP(E29,'[1]SAFE CHEM INDUSTRIES'!$C$4:$D$100,2,FALSE)</f>
        <v>4.82</v>
      </c>
      <c r="K29" s="3">
        <v>75</v>
      </c>
      <c r="L29" s="3">
        <f t="shared" si="0"/>
        <v>428</v>
      </c>
      <c r="M29" s="3">
        <v>30</v>
      </c>
      <c r="N29" s="3">
        <f t="shared" si="1"/>
        <v>14484.2</v>
      </c>
      <c r="O29" s="3">
        <f t="shared" si="2"/>
        <v>150</v>
      </c>
      <c r="P29" s="16">
        <f t="shared" si="3"/>
        <v>14634.2</v>
      </c>
      <c r="Q29" s="12" t="s">
        <v>54</v>
      </c>
    </row>
    <row r="30" spans="1:17" ht="15" customHeight="1" thickBot="1">
      <c r="A30" s="44" t="s">
        <v>137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6"/>
      <c r="P30" s="17">
        <f>ROUND(SUM(P4:P29),0)</f>
        <v>243182</v>
      </c>
      <c r="Q30" s="9"/>
    </row>
    <row r="31" spans="1:17" ht="15" customHeight="1" thickBot="1">
      <c r="B31"/>
      <c r="G31" s="13">
        <f>SUM(G4:G29)</f>
        <v>6221</v>
      </c>
      <c r="H31" s="13">
        <f>SUM(H4:H29)</f>
        <v>166</v>
      </c>
      <c r="I31" s="14">
        <f>SUM(I4:I29)</f>
        <v>65161.45</v>
      </c>
      <c r="J31" s="5"/>
      <c r="K31" s="5"/>
      <c r="L31" s="5"/>
      <c r="M31" s="5"/>
      <c r="N31" s="5"/>
      <c r="O31" s="5"/>
      <c r="P31" s="5"/>
    </row>
    <row r="32" spans="1:17" ht="34.5" customHeight="1" thickBot="1">
      <c r="A32" s="29" t="s">
        <v>31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</row>
    <row r="33" spans="1:16" ht="32.25" customHeight="1" thickBot="1">
      <c r="A33" s="32" t="s">
        <v>32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</row>
  </sheetData>
  <sortState ref="B4:Q41">
    <sortCondition ref="B4:B41"/>
    <sortCondition ref="C4:C41"/>
  </sortState>
  <mergeCells count="8">
    <mergeCell ref="A32:P32"/>
    <mergeCell ref="A33:P33"/>
    <mergeCell ref="A1:K1"/>
    <mergeCell ref="L1:P1"/>
    <mergeCell ref="A2:E2"/>
    <mergeCell ref="F2:K2"/>
    <mergeCell ref="L2:P2"/>
    <mergeCell ref="A30:O30"/>
  </mergeCells>
  <conditionalFormatting sqref="I32:I1048576 I1:I3">
    <cfRule type="duplicateValues" dxfId="1" priority="11"/>
  </conditionalFormatting>
  <conditionalFormatting sqref="E3">
    <cfRule type="duplicateValues" dxfId="0" priority="14"/>
  </conditionalFormatting>
  <pageMargins left="0.43307086614173229" right="0.23622047244094491" top="0.6" bottom="0.54" header="0.23622047244094491" footer="0.26"/>
  <pageSetup paperSize="9" fitToWidth="0" fitToHeight="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2024-06-12T07:59:36Z</cp:lastPrinted>
  <dcterms:created xsi:type="dcterms:W3CDTF">2023-03-12T08:28:15Z</dcterms:created>
  <dcterms:modified xsi:type="dcterms:W3CDTF">2024-06-12T08:06:17Z</dcterms:modified>
</cp:coreProperties>
</file>