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Invoice!$A$3:$P$103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03" i="1"/>
  <c r="J101"/>
  <c r="I101"/>
  <c r="H101"/>
  <c r="L101" s="1"/>
  <c r="J100"/>
  <c r="I100"/>
  <c r="H100"/>
  <c r="J99"/>
  <c r="I99"/>
  <c r="H99"/>
  <c r="L99" s="1"/>
  <c r="J98"/>
  <c r="I98"/>
  <c r="H98"/>
  <c r="J97"/>
  <c r="I97"/>
  <c r="H97"/>
  <c r="L97" s="1"/>
  <c r="J96"/>
  <c r="I96"/>
  <c r="H96"/>
  <c r="J95"/>
  <c r="I95"/>
  <c r="H95"/>
  <c r="L95" s="1"/>
  <c r="J94"/>
  <c r="I94"/>
  <c r="H94"/>
  <c r="L94" s="1"/>
  <c r="J93"/>
  <c r="I93"/>
  <c r="H93"/>
  <c r="L93" s="1"/>
  <c r="J92"/>
  <c r="I92"/>
  <c r="H92"/>
  <c r="L92" s="1"/>
  <c r="J91"/>
  <c r="I91"/>
  <c r="H91"/>
  <c r="L91" s="1"/>
  <c r="J90"/>
  <c r="I90"/>
  <c r="H90"/>
  <c r="L90" s="1"/>
  <c r="J89"/>
  <c r="I89"/>
  <c r="H89"/>
  <c r="L89" s="1"/>
  <c r="A89"/>
  <c r="J88"/>
  <c r="I88"/>
  <c r="H88"/>
  <c r="J87"/>
  <c r="I87"/>
  <c r="H87"/>
  <c r="J86"/>
  <c r="I86"/>
  <c r="H86"/>
  <c r="J85"/>
  <c r="I85"/>
  <c r="H85"/>
  <c r="J84"/>
  <c r="I84"/>
  <c r="H84"/>
  <c r="J83"/>
  <c r="I83"/>
  <c r="H83"/>
  <c r="J82"/>
  <c r="I82"/>
  <c r="H82"/>
  <c r="J81"/>
  <c r="I81"/>
  <c r="H81"/>
  <c r="J80"/>
  <c r="I80"/>
  <c r="H80"/>
  <c r="L80" s="1"/>
  <c r="J79"/>
  <c r="I79"/>
  <c r="H79"/>
  <c r="L79" s="1"/>
  <c r="J78"/>
  <c r="I78"/>
  <c r="H78"/>
  <c r="J77"/>
  <c r="I77"/>
  <c r="H77"/>
  <c r="L77" s="1"/>
  <c r="J76"/>
  <c r="I76"/>
  <c r="H76"/>
  <c r="J75"/>
  <c r="I75"/>
  <c r="H75"/>
  <c r="J74"/>
  <c r="I74"/>
  <c r="H74"/>
  <c r="J73"/>
  <c r="I73"/>
  <c r="H73"/>
  <c r="J72"/>
  <c r="I72"/>
  <c r="H72"/>
  <c r="J71"/>
  <c r="I71"/>
  <c r="H71"/>
  <c r="L71" s="1"/>
  <c r="J70"/>
  <c r="I70"/>
  <c r="H70"/>
  <c r="J69"/>
  <c r="I69"/>
  <c r="H69"/>
  <c r="L69" s="1"/>
  <c r="J68"/>
  <c r="I68"/>
  <c r="H68"/>
  <c r="J67"/>
  <c r="I67"/>
  <c r="H67"/>
  <c r="A67"/>
  <c r="A68" s="1"/>
  <c r="J66"/>
  <c r="I66"/>
  <c r="H66"/>
  <c r="L66" s="1"/>
  <c r="J65"/>
  <c r="I65"/>
  <c r="H65"/>
  <c r="J64"/>
  <c r="I64"/>
  <c r="H64"/>
  <c r="L64" s="1"/>
  <c r="J63"/>
  <c r="I63"/>
  <c r="H63"/>
  <c r="A63"/>
  <c r="J62"/>
  <c r="I62"/>
  <c r="H62"/>
  <c r="J61"/>
  <c r="I61"/>
  <c r="J60"/>
  <c r="I60"/>
  <c r="J59"/>
  <c r="I59"/>
  <c r="H59"/>
  <c r="J58"/>
  <c r="I58"/>
  <c r="H58"/>
  <c r="A58"/>
  <c r="J57"/>
  <c r="I57"/>
  <c r="H57"/>
  <c r="J56"/>
  <c r="I56"/>
  <c r="H56"/>
  <c r="J55"/>
  <c r="I55"/>
  <c r="H55"/>
  <c r="J54"/>
  <c r="I54"/>
  <c r="H54"/>
  <c r="J53"/>
  <c r="I53"/>
  <c r="H53"/>
  <c r="J52"/>
  <c r="I52"/>
  <c r="H52"/>
  <c r="J51"/>
  <c r="I51"/>
  <c r="H51"/>
  <c r="J50"/>
  <c r="I50"/>
  <c r="H50"/>
  <c r="J49"/>
  <c r="I49"/>
  <c r="H49"/>
  <c r="J48"/>
  <c r="I48"/>
  <c r="H48"/>
  <c r="J47"/>
  <c r="I47"/>
  <c r="H47"/>
  <c r="J46"/>
  <c r="I46"/>
  <c r="H46"/>
  <c r="J45"/>
  <c r="I45"/>
  <c r="H45"/>
  <c r="J44"/>
  <c r="I44"/>
  <c r="H44"/>
  <c r="J43"/>
  <c r="I43"/>
  <c r="H43"/>
  <c r="A43"/>
  <c r="J42"/>
  <c r="I42"/>
  <c r="H42"/>
  <c r="J41"/>
  <c r="I41"/>
  <c r="H41"/>
  <c r="J40"/>
  <c r="I40"/>
  <c r="H40"/>
  <c r="J39"/>
  <c r="I39"/>
  <c r="H39"/>
  <c r="J38"/>
  <c r="I38"/>
  <c r="H38"/>
  <c r="L38" s="1"/>
  <c r="J37"/>
  <c r="I37"/>
  <c r="L37" s="1"/>
  <c r="H37"/>
  <c r="J36"/>
  <c r="I36"/>
  <c r="H36"/>
  <c r="J35"/>
  <c r="I35"/>
  <c r="L35" s="1"/>
  <c r="H35"/>
  <c r="J34"/>
  <c r="I34"/>
  <c r="H34"/>
  <c r="J33"/>
  <c r="I33"/>
  <c r="L33" s="1"/>
  <c r="H33"/>
  <c r="A33"/>
  <c r="J32"/>
  <c r="I32"/>
  <c r="H32"/>
  <c r="J31"/>
  <c r="I31"/>
  <c r="H31"/>
  <c r="L31" s="1"/>
  <c r="J30"/>
  <c r="I30"/>
  <c r="H30"/>
  <c r="J29"/>
  <c r="I29"/>
  <c r="H29"/>
  <c r="L29" s="1"/>
  <c r="J28"/>
  <c r="I28"/>
  <c r="H28"/>
  <c r="J27"/>
  <c r="I27"/>
  <c r="H27"/>
  <c r="L27" s="1"/>
  <c r="J26"/>
  <c r="I26"/>
  <c r="H26"/>
  <c r="J25"/>
  <c r="I25"/>
  <c r="H25"/>
  <c r="L25" s="1"/>
  <c r="J24"/>
  <c r="I24"/>
  <c r="H24"/>
  <c r="J23"/>
  <c r="I23"/>
  <c r="H23"/>
  <c r="L23" s="1"/>
  <c r="J22"/>
  <c r="I22"/>
  <c r="H22"/>
  <c r="J21"/>
  <c r="I21"/>
  <c r="H21"/>
  <c r="L21" s="1"/>
  <c r="J20"/>
  <c r="I20"/>
  <c r="H20"/>
  <c r="J19"/>
  <c r="I19"/>
  <c r="H19"/>
  <c r="L19" s="1"/>
  <c r="J18"/>
  <c r="I18"/>
  <c r="H18"/>
  <c r="J17"/>
  <c r="I17"/>
  <c r="H17"/>
  <c r="L17" s="1"/>
  <c r="J16"/>
  <c r="I16"/>
  <c r="H16"/>
  <c r="J15"/>
  <c r="I15"/>
  <c r="J14"/>
  <c r="I14"/>
  <c r="J13"/>
  <c r="I13"/>
  <c r="H13"/>
  <c r="L13" s="1"/>
  <c r="J12"/>
  <c r="I12"/>
  <c r="H12"/>
  <c r="J11"/>
  <c r="I11"/>
  <c r="H11"/>
  <c r="L11" s="1"/>
  <c r="J10"/>
  <c r="I10"/>
  <c r="L10" s="1"/>
  <c r="J9"/>
  <c r="I9"/>
  <c r="H9"/>
  <c r="J8"/>
  <c r="I8"/>
  <c r="H8"/>
  <c r="J7"/>
  <c r="I7"/>
  <c r="H7"/>
  <c r="J6"/>
  <c r="I6"/>
  <c r="H6"/>
  <c r="J5"/>
  <c r="I5"/>
  <c r="H5"/>
  <c r="J4"/>
  <c r="I4"/>
  <c r="H4"/>
  <c r="L40" l="1"/>
  <c r="L42"/>
  <c r="L44"/>
  <c r="L46"/>
  <c r="L48"/>
  <c r="L50"/>
  <c r="L52"/>
  <c r="L54"/>
  <c r="L56"/>
  <c r="L58"/>
  <c r="L62"/>
  <c r="L73"/>
  <c r="L75"/>
  <c r="L98"/>
  <c r="L85"/>
  <c r="L5"/>
  <c r="L7"/>
  <c r="L9"/>
  <c r="L82"/>
  <c r="L84"/>
  <c r="L86"/>
  <c r="L88"/>
  <c r="L96"/>
  <c r="L100"/>
  <c r="L4"/>
  <c r="L6"/>
  <c r="L8"/>
  <c r="L12"/>
  <c r="L14"/>
  <c r="L15"/>
  <c r="L16"/>
  <c r="L18"/>
  <c r="L20"/>
  <c r="L22"/>
  <c r="L24"/>
  <c r="L26"/>
  <c r="L28"/>
  <c r="L30"/>
  <c r="L32"/>
  <c r="L34"/>
  <c r="L36"/>
  <c r="L39"/>
  <c r="L41"/>
  <c r="L43"/>
  <c r="L45"/>
  <c r="L47"/>
  <c r="L49"/>
  <c r="L51"/>
  <c r="L53"/>
  <c r="L55"/>
  <c r="L57"/>
  <c r="L59"/>
  <c r="L60"/>
  <c r="L61"/>
  <c r="L63"/>
  <c r="L65"/>
  <c r="L67"/>
  <c r="L68"/>
  <c r="L70"/>
  <c r="L72"/>
  <c r="L74"/>
  <c r="L76"/>
  <c r="L78"/>
  <c r="L81"/>
  <c r="L83"/>
  <c r="L87"/>
  <c r="J5" i="2"/>
  <c r="I5"/>
  <c r="H5"/>
  <c r="L5" s="1"/>
  <c r="J4"/>
  <c r="I4"/>
  <c r="H4"/>
  <c r="J3"/>
  <c r="I3"/>
  <c r="H3"/>
  <c r="L3" s="1"/>
  <c r="L102" i="1" l="1"/>
  <c r="L4" i="2"/>
</calcChain>
</file>

<file path=xl/sharedStrings.xml><?xml version="1.0" encoding="utf-8"?>
<sst xmlns="http://schemas.openxmlformats.org/spreadsheetml/2006/main" count="743" uniqueCount="212">
  <si>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</si>
  <si>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</si>
  <si>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</si>
  <si>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</si>
  <si>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</si>
  <si>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</si>
  <si>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</si>
  <si>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</si>
  <si>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</si>
  <si>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</si>
  <si>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</si>
  <si>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</si>
  <si>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</si>
  <si>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</si>
  <si>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</si>
  <si>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</si>
  <si>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</si>
  <si>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</si>
  <si>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</si>
  <si>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</si>
  <si>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</si>
  <si>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</si>
  <si>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</si>
  <si>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</si>
  <si>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</si>
  <si>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</si>
  <si>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GST to be paid by Consignor under Reverse Charge Mechanism (RCM) as per GST</t>
  </si>
  <si>
    <t>Thanking you for your business.
PRAGATI LOGISTICS</t>
  </si>
  <si>
    <t>BARIPADA</t>
  </si>
  <si>
    <t>BISHNU CHARAN MOHANTY</t>
  </si>
  <si>
    <t>KOTPAD</t>
  </si>
  <si>
    <t>KHUSI ENTERPRISES</t>
  </si>
  <si>
    <t>DASPALLA</t>
  </si>
  <si>
    <t>HARIPRIYA AGENCY</t>
  </si>
  <si>
    <t>BALASORE</t>
  </si>
  <si>
    <t>SHARMA AGENCY</t>
  </si>
  <si>
    <t>BHUBANESWAR</t>
  </si>
  <si>
    <t>UDALA</t>
  </si>
  <si>
    <t>SHREE KRISHNA ENTERPRISES</t>
  </si>
  <si>
    <t>JARKA</t>
  </si>
  <si>
    <t>MAHAVIR DISTRIBUTORS</t>
  </si>
  <si>
    <t>BALIAPAL</t>
  </si>
  <si>
    <t>SANTOSHI MAA DHOOP SHOP</t>
  </si>
  <si>
    <t>CHIKITI</t>
  </si>
  <si>
    <t>BHAGABATI STORE</t>
  </si>
  <si>
    <t>SHERGARH</t>
  </si>
  <si>
    <t>GUNUPUR</t>
  </si>
  <si>
    <t>NAYAGARH</t>
  </si>
  <si>
    <t>MAA MANGALA TRADERS</t>
  </si>
  <si>
    <t>Declaration � Kindly verify and confirm before 20/11/2024</t>
  </si>
  <si>
    <t>ASKA</t>
  </si>
  <si>
    <t>SAI NARAYAN BANGLE STORE</t>
  </si>
  <si>
    <t>NILAGIRI</t>
  </si>
  <si>
    <t>SHREE JAGANNATH AGENCY</t>
  </si>
  <si>
    <t>PADAMPUR (RAYAGADA)</t>
  </si>
  <si>
    <t>PANDA BROTHERS AND CO</t>
  </si>
  <si>
    <t>RAIRANGPUR</t>
  </si>
  <si>
    <t>FANCY CORNER</t>
  </si>
  <si>
    <t>KHUNTA</t>
  </si>
  <si>
    <t>DEULIHAT</t>
  </si>
  <si>
    <t>ARATI AGENCY</t>
  </si>
  <si>
    <t>BAGADA</t>
  </si>
  <si>
    <t xml:space="preserve">PARIDA AGARBATTI </t>
  </si>
  <si>
    <t>PHULBANI</t>
  </si>
  <si>
    <t>OM ENTERPRISES</t>
  </si>
  <si>
    <t>05/11/2024</t>
  </si>
  <si>
    <t>PL/JA/18117</t>
  </si>
  <si>
    <t>654</t>
  </si>
  <si>
    <t>PL/JA/18444</t>
  </si>
  <si>
    <t>653</t>
  </si>
  <si>
    <t>UMERKOT</t>
  </si>
  <si>
    <t>MAA TARINI GENERAL STORE</t>
  </si>
  <si>
    <t>06/11/2024</t>
  </si>
  <si>
    <t>PL/JA/18224</t>
  </si>
  <si>
    <t>656</t>
  </si>
  <si>
    <t>JHOLA SAHI</t>
  </si>
  <si>
    <t>K L ASSOCIATES</t>
  </si>
  <si>
    <t>PL/JA/18226</t>
  </si>
  <si>
    <t>652</t>
  </si>
  <si>
    <t>ROURKELA</t>
  </si>
  <si>
    <t>MAA AANCHAL ENTERPRISES</t>
  </si>
  <si>
    <t>PL/JA/18299</t>
  </si>
  <si>
    <t>657</t>
  </si>
  <si>
    <t>PIRAHAT</t>
  </si>
  <si>
    <t>NIRANJAN SAHOO</t>
  </si>
  <si>
    <t>09/11/2024</t>
  </si>
  <si>
    <t>PL/JA/18447</t>
  </si>
  <si>
    <t>669</t>
  </si>
  <si>
    <t>PL/JA/18459</t>
  </si>
  <si>
    <t>667</t>
  </si>
  <si>
    <t>FRIENDS CONSUMER LINK</t>
  </si>
  <si>
    <t>PL/JA/18465</t>
  </si>
  <si>
    <t>668</t>
  </si>
  <si>
    <t>PL/JA/18468</t>
  </si>
  <si>
    <t>666</t>
  </si>
  <si>
    <t>13/11/2024</t>
  </si>
  <si>
    <t>PL/JA/18707</t>
  </si>
  <si>
    <t>676</t>
  </si>
  <si>
    <t>BRAHMAGIRI</t>
  </si>
  <si>
    <t>KUNA DALAI</t>
  </si>
  <si>
    <t>PL/JA/18715</t>
  </si>
  <si>
    <t>674</t>
  </si>
  <si>
    <t>PL/JA/18717</t>
  </si>
  <si>
    <t>672</t>
  </si>
  <si>
    <t>PL/JA/18732</t>
  </si>
  <si>
    <t>673</t>
  </si>
  <si>
    <t>PURI</t>
  </si>
  <si>
    <t>PATRA AGENCIES</t>
  </si>
  <si>
    <t>PL/JA/18754</t>
  </si>
  <si>
    <t>677</t>
  </si>
  <si>
    <t>18/11/2024</t>
  </si>
  <si>
    <t>PL/JA/18978</t>
  </si>
  <si>
    <t>687</t>
  </si>
  <si>
    <t>DAS AND SON</t>
  </si>
  <si>
    <t>PL/JA/18979</t>
  </si>
  <si>
    <t>688</t>
  </si>
  <si>
    <t>PL/JA/19004</t>
  </si>
  <si>
    <t>684</t>
  </si>
  <si>
    <t>PL/JA/19008</t>
  </si>
  <si>
    <t>683</t>
  </si>
  <si>
    <t>PL/JA/19012</t>
  </si>
  <si>
    <t>685</t>
  </si>
  <si>
    <t>BETANOTI</t>
  </si>
  <si>
    <t xml:space="preserve">MAA MANGALA </t>
  </si>
  <si>
    <t>PL/JA/19052</t>
  </si>
  <si>
    <t>686</t>
  </si>
  <si>
    <t>20/11/2024</t>
  </si>
  <si>
    <t>PL/JA/19145</t>
  </si>
  <si>
    <t>698</t>
  </si>
  <si>
    <t>TIKABALI</t>
  </si>
  <si>
    <t>LAKSHMINARAYAN TIADI</t>
  </si>
  <si>
    <t>PL/JA/19184</t>
  </si>
  <si>
    <t>699</t>
  </si>
  <si>
    <t>PL/JA/19186</t>
  </si>
  <si>
    <t>700</t>
  </si>
  <si>
    <t>MAA JAGADHATRI ENTERPRISES</t>
  </si>
  <si>
    <t>25/11/2024</t>
  </si>
  <si>
    <t>PL/JA/19442</t>
  </si>
  <si>
    <t>709</t>
  </si>
  <si>
    <t>PL/JA/19450</t>
  </si>
  <si>
    <t>710</t>
  </si>
  <si>
    <t>PL/JA/19516</t>
  </si>
  <si>
    <t>708</t>
  </si>
  <si>
    <t>SRIKRUSHNA AGENCYS</t>
  </si>
  <si>
    <t>26/11/2024</t>
  </si>
  <si>
    <t>PL/JA/19614</t>
  </si>
  <si>
    <t>714</t>
  </si>
  <si>
    <t>28/11/2024</t>
  </si>
  <si>
    <t>PL/JA/19686</t>
  </si>
  <si>
    <t>719</t>
  </si>
  <si>
    <t>SORO</t>
  </si>
  <si>
    <t>BRAHMA TRADERS</t>
  </si>
  <si>
    <t>PL/JA/19691</t>
  </si>
  <si>
    <t>718</t>
  </si>
  <si>
    <t>PL/JA/19692</t>
  </si>
  <si>
    <t>721</t>
  </si>
  <si>
    <t>PL/JA/19719</t>
  </si>
  <si>
    <t>717</t>
  </si>
  <si>
    <t>PL/JA/19735</t>
  </si>
  <si>
    <t>720</t>
  </si>
  <si>
    <t>SRI VENKATESWARA TRADING CO.</t>
  </si>
  <si>
    <t>PL/JA/19738</t>
  </si>
  <si>
    <t>727</t>
  </si>
  <si>
    <t>RAJGANGPUR</t>
  </si>
  <si>
    <t>SANJIBANI ENTERPRISES</t>
  </si>
  <si>
    <t>PL/JA/19744</t>
  </si>
  <si>
    <t>726</t>
  </si>
  <si>
    <t>BHANJANAGAR</t>
  </si>
  <si>
    <t>MAHAVEER AGENCY</t>
  </si>
  <si>
    <t>30/11/2024</t>
  </si>
  <si>
    <t>PL/JA/19869</t>
  </si>
  <si>
    <t>739</t>
  </si>
  <si>
    <t>PL/JA/19870</t>
  </si>
  <si>
    <t>740</t>
  </si>
  <si>
    <t>PL/JA/19871</t>
  </si>
  <si>
    <t>738</t>
  </si>
  <si>
    <t>PL/JA/19899</t>
  </si>
  <si>
    <t>737</t>
  </si>
  <si>
    <t>PL/JA/19902</t>
  </si>
  <si>
    <t>733</t>
  </si>
  <si>
    <t>PL/JA/19904</t>
  </si>
  <si>
    <t>748</t>
  </si>
  <si>
    <t>BANAMALIPUR</t>
  </si>
  <si>
    <t>MAA SANTOSHI TRADING</t>
  </si>
  <si>
    <t>PL/JA/19905</t>
  </si>
  <si>
    <t>747</t>
  </si>
  <si>
    <t>CDA</t>
  </si>
  <si>
    <t>ALISHA ENTERPRISES</t>
  </si>
  <si>
    <t>PL/JA/19906</t>
  </si>
  <si>
    <t>744</t>
  </si>
  <si>
    <t>PL/JA/19907</t>
  </si>
  <si>
    <t>750</t>
  </si>
  <si>
    <t>KAKATPUR</t>
  </si>
  <si>
    <t xml:space="preserve">LAXMIDHAR PATRA </t>
  </si>
  <si>
    <t>PL/JA/19908</t>
  </si>
  <si>
    <t>746</t>
  </si>
  <si>
    <t>PL/JA/19933</t>
  </si>
  <si>
    <t>745</t>
  </si>
  <si>
    <t>GOVINDA FRAGRANCES</t>
  </si>
  <si>
    <t>PL/JA/19935</t>
  </si>
  <si>
    <t>751</t>
  </si>
  <si>
    <t>KALAPATHARA</t>
  </si>
  <si>
    <t>MOHANTY AGENCY</t>
  </si>
  <si>
    <t>PL/JA/19979</t>
  </si>
  <si>
    <t>734</t>
  </si>
  <si>
    <t>PL/JA/19983</t>
  </si>
  <si>
    <t>735</t>
  </si>
  <si>
    <t>PL/JA/20029</t>
  </si>
  <si>
    <t>736</t>
  </si>
  <si>
    <t>R G ENTERPRISES</t>
  </si>
  <si>
    <t>(RUPEES ONE LAKH TEN THOUSAND ONE HUNDRED FIFTY ONE ONLY)</t>
  </si>
  <si>
    <t>Bill Date: 30/11/2024
Bill NO :  28423
Total Amount: 110151.00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</si>
</sst>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4" xfId="0" applyNumberFormat="1" applyFont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Fill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19" xfId="0" applyNumberFormat="1" applyFont="1" applyFill="1" applyBorder="1"/>
    <xf numFmtId="2" fontId="0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0" fontId="0" fillId="0" borderId="0" xfId="0" applyNumberFormat="1" applyFont="1" applyBorder="1"/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1" xfId="0" applyNumberFormat="1" applyBorder="1"/>
    <xf numFmtId="0" fontId="4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4" xfId="0" applyNumberFormat="1" applyBorder="1"/>
    <xf numFmtId="0" fontId="4" fillId="0" borderId="0" xfId="0" applyFont="1" applyBorder="1" applyAlignment="1">
      <alignment horizontal="left" vertical="center"/>
    </xf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0" fillId="0" borderId="25" xfId="0" applyNumberFormat="1" applyFont="1" applyFill="1" applyBorder="1"/>
    <xf numFmtId="2" fontId="0" fillId="0" borderId="25" xfId="0" applyNumberFormat="1" applyFont="1" applyBorder="1"/>
    <xf numFmtId="0" fontId="0" fillId="0" borderId="26" xfId="0" applyNumberFormat="1" applyFont="1" applyBorder="1"/>
    <xf numFmtId="0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5</xdr:col>
      <xdr:colOff>1447800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4171949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/>
          <cell r="E112"/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/>
          <cell r="D116"/>
          <cell r="E116"/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/>
          <cell r="D117"/>
          <cell r="E117"/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6"/>
  <sheetViews>
    <sheetView tabSelected="1" topLeftCell="A77" workbookViewId="0">
      <selection activeCell="S91" sqref="S91"/>
    </sheetView>
  </sheetViews>
  <sheetFormatPr defaultRowHeight="15"/>
  <cols>
    <col min="1" max="1" width="4" style="1" customWidth="1"/>
    <col min="2" max="2" width="10.42578125" style="1" customWidth="1"/>
    <col min="3" max="3" width="11.7109375" style="1" customWidth="1"/>
    <col min="4" max="4" width="8.28515625" style="1" bestFit="1" customWidth="1"/>
    <col min="5" max="5" width="6.42578125" style="1" bestFit="1" customWidth="1"/>
    <col min="6" max="6" width="23.42578125" style="1" bestFit="1" customWidth="1"/>
    <col min="7" max="7" width="6.28515625" style="1" customWidth="1"/>
    <col min="8" max="8" width="7" style="1" customWidth="1"/>
    <col min="9" max="10" width="7.28515625" style="1" customWidth="1"/>
    <col min="11" max="11" width="6.85546875" style="1" customWidth="1"/>
    <col min="12" max="12" width="9.5703125" style="1" bestFit="1" customWidth="1"/>
    <col min="13" max="13" width="11" style="1" bestFit="1" customWidth="1"/>
    <col min="14" max="14" width="34.14062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20" ht="71.25" customHeight="1" thickBot="1">
      <c r="A1" s="38"/>
      <c r="B1" s="39"/>
      <c r="C1" s="39"/>
      <c r="D1" s="39"/>
      <c r="E1" s="39"/>
      <c r="F1" s="39"/>
      <c r="G1" s="39"/>
      <c r="H1" s="39" t="s">
        <v>14</v>
      </c>
      <c r="I1" s="39"/>
      <c r="J1" s="39"/>
      <c r="K1" s="39"/>
      <c r="L1" s="39"/>
      <c r="M1" s="43"/>
    </row>
    <row r="2" spans="1:20" ht="70.5" customHeight="1" thickBot="1">
      <c r="A2" s="40" t="s">
        <v>24</v>
      </c>
      <c r="B2" s="41"/>
      <c r="C2" s="41"/>
      <c r="D2" s="41"/>
      <c r="E2" s="41"/>
      <c r="F2" s="41"/>
      <c r="G2" s="42"/>
      <c r="H2" s="39" t="s">
        <v>211</v>
      </c>
      <c r="I2" s="39"/>
      <c r="J2" s="39"/>
      <c r="K2" s="39"/>
      <c r="L2" s="39"/>
      <c r="M2" s="43"/>
      <c r="N2" s="9"/>
      <c r="P2" s="9"/>
    </row>
    <row r="3" spans="1:20" s="19" customFormat="1" ht="15" customHeight="1" thickBot="1">
      <c r="A3" s="13" t="s">
        <v>15</v>
      </c>
      <c r="B3" s="14" t="s">
        <v>0</v>
      </c>
      <c r="C3" s="14" t="s">
        <v>16</v>
      </c>
      <c r="D3" s="14" t="s">
        <v>20</v>
      </c>
      <c r="E3" s="14" t="s">
        <v>9</v>
      </c>
      <c r="F3" s="15" t="s">
        <v>10</v>
      </c>
      <c r="G3" s="14" t="s">
        <v>1</v>
      </c>
      <c r="H3" s="16" t="s">
        <v>2</v>
      </c>
      <c r="I3" s="16" t="s">
        <v>5</v>
      </c>
      <c r="J3" s="16" t="s">
        <v>6</v>
      </c>
      <c r="K3" s="16" t="s">
        <v>7</v>
      </c>
      <c r="L3" s="16" t="s">
        <v>8</v>
      </c>
      <c r="M3" s="17" t="s">
        <v>17</v>
      </c>
      <c r="N3" s="18" t="s">
        <v>13</v>
      </c>
      <c r="P3" s="1"/>
      <c r="S3" s="1"/>
      <c r="T3" s="1"/>
    </row>
    <row r="4" spans="1:20" s="19" customFormat="1" ht="15" customHeight="1">
      <c r="A4" s="21">
        <v>1</v>
      </c>
      <c r="B4" s="22" t="s">
        <v>65</v>
      </c>
      <c r="C4" s="22" t="s">
        <v>66</v>
      </c>
      <c r="D4" s="22" t="s">
        <v>67</v>
      </c>
      <c r="E4" s="23" t="s">
        <v>11</v>
      </c>
      <c r="F4" s="22" t="s">
        <v>43</v>
      </c>
      <c r="G4" s="22">
        <v>18</v>
      </c>
      <c r="H4" s="24">
        <f>VLOOKUP(F4,'[1]KOYAS PERFUMARY'!$B$4:$C$128,2,FALSE)</f>
        <v>146</v>
      </c>
      <c r="I4" s="24">
        <f t="shared" ref="I4:I67" si="0">G4*2</f>
        <v>36</v>
      </c>
      <c r="J4" s="24">
        <f t="shared" ref="J4:J67" si="1">G4*12</f>
        <v>216</v>
      </c>
      <c r="K4" s="24"/>
      <c r="L4" s="24">
        <f t="shared" ref="L4:L67" si="2">G4*H4+I4+J4+K4</f>
        <v>2880</v>
      </c>
      <c r="M4" s="25" t="s">
        <v>12</v>
      </c>
      <c r="N4" s="12" t="s">
        <v>44</v>
      </c>
      <c r="P4" s="1"/>
      <c r="S4" s="1"/>
      <c r="T4" s="1"/>
    </row>
    <row r="5" spans="1:20" s="19" customFormat="1" ht="15" customHeight="1">
      <c r="A5" s="26"/>
      <c r="B5" s="10" t="s">
        <v>65</v>
      </c>
      <c r="C5" s="10" t="s">
        <v>66</v>
      </c>
      <c r="D5" s="10" t="s">
        <v>67</v>
      </c>
      <c r="E5" s="20" t="s">
        <v>11</v>
      </c>
      <c r="F5" s="10" t="s">
        <v>43</v>
      </c>
      <c r="G5" s="10">
        <v>5</v>
      </c>
      <c r="H5" s="11">
        <f>VLOOKUP(F5,'[1]KOYAS PERFUMARY'!$B$4:$E$128,4,FALSE)</f>
        <v>93</v>
      </c>
      <c r="I5" s="11">
        <f t="shared" si="0"/>
        <v>10</v>
      </c>
      <c r="J5" s="11">
        <f t="shared" si="1"/>
        <v>60</v>
      </c>
      <c r="K5" s="11"/>
      <c r="L5" s="11">
        <f t="shared" si="2"/>
        <v>535</v>
      </c>
      <c r="M5" s="27" t="s">
        <v>4</v>
      </c>
      <c r="N5" s="12" t="s">
        <v>44</v>
      </c>
      <c r="P5" s="1"/>
      <c r="S5" s="1"/>
      <c r="T5" s="1"/>
    </row>
    <row r="6" spans="1:20" s="19" customFormat="1" ht="15" customHeight="1">
      <c r="A6" s="26"/>
      <c r="B6" s="10" t="s">
        <v>65</v>
      </c>
      <c r="C6" s="10" t="s">
        <v>66</v>
      </c>
      <c r="D6" s="10" t="s">
        <v>67</v>
      </c>
      <c r="E6" s="20" t="s">
        <v>11</v>
      </c>
      <c r="F6" s="10" t="s">
        <v>43</v>
      </c>
      <c r="G6" s="10">
        <v>2</v>
      </c>
      <c r="H6" s="11">
        <f>VLOOKUP(F6,'[1]KOYAS PERFUMARY'!$B$4:$D$127,3,FALSE)</f>
        <v>76</v>
      </c>
      <c r="I6" s="11">
        <f t="shared" si="0"/>
        <v>4</v>
      </c>
      <c r="J6" s="11">
        <f t="shared" si="1"/>
        <v>24</v>
      </c>
      <c r="K6" s="11">
        <v>30</v>
      </c>
      <c r="L6" s="11">
        <f t="shared" si="2"/>
        <v>210</v>
      </c>
      <c r="M6" s="27" t="s">
        <v>3</v>
      </c>
      <c r="N6" s="12" t="s">
        <v>44</v>
      </c>
      <c r="P6" s="1"/>
      <c r="S6" s="1"/>
      <c r="T6" s="1"/>
    </row>
    <row r="7" spans="1:20" s="19" customFormat="1" ht="15" customHeight="1">
      <c r="A7" s="26">
        <v>2</v>
      </c>
      <c r="B7" s="10" t="s">
        <v>65</v>
      </c>
      <c r="C7" s="10" t="s">
        <v>68</v>
      </c>
      <c r="D7" s="10" t="s">
        <v>69</v>
      </c>
      <c r="E7" s="20" t="s">
        <v>11</v>
      </c>
      <c r="F7" s="10" t="s">
        <v>70</v>
      </c>
      <c r="G7" s="10">
        <v>10</v>
      </c>
      <c r="H7" s="11">
        <f>VLOOKUP(F7,'[1]KOYAS PERFUMARY'!$B$4:$C$128,2,FALSE)</f>
        <v>204</v>
      </c>
      <c r="I7" s="11">
        <f t="shared" si="0"/>
        <v>20</v>
      </c>
      <c r="J7" s="11">
        <f t="shared" si="1"/>
        <v>120</v>
      </c>
      <c r="K7" s="11"/>
      <c r="L7" s="11">
        <f t="shared" si="2"/>
        <v>2180</v>
      </c>
      <c r="M7" s="27" t="s">
        <v>12</v>
      </c>
      <c r="N7" s="12" t="s">
        <v>71</v>
      </c>
      <c r="P7" s="1"/>
      <c r="S7" s="1"/>
      <c r="T7" s="1"/>
    </row>
    <row r="8" spans="1:20" s="19" customFormat="1" ht="15" customHeight="1">
      <c r="A8" s="26"/>
      <c r="B8" s="10" t="s">
        <v>65</v>
      </c>
      <c r="C8" s="10" t="s">
        <v>68</v>
      </c>
      <c r="D8" s="10" t="s">
        <v>69</v>
      </c>
      <c r="E8" s="20" t="s">
        <v>11</v>
      </c>
      <c r="F8" s="10" t="s">
        <v>70</v>
      </c>
      <c r="G8" s="10">
        <v>2</v>
      </c>
      <c r="H8" s="11">
        <f>VLOOKUP(F8,'[1]KOYAS PERFUMARY'!$B$4:$E$128,4,FALSE)</f>
        <v>111</v>
      </c>
      <c r="I8" s="11">
        <f t="shared" si="0"/>
        <v>4</v>
      </c>
      <c r="J8" s="11">
        <f t="shared" si="1"/>
        <v>24</v>
      </c>
      <c r="K8" s="11"/>
      <c r="L8" s="11">
        <f t="shared" si="2"/>
        <v>250</v>
      </c>
      <c r="M8" s="27" t="s">
        <v>4</v>
      </c>
      <c r="N8" s="12" t="s">
        <v>71</v>
      </c>
      <c r="P8" s="1"/>
      <c r="S8" s="1"/>
      <c r="T8" s="1"/>
    </row>
    <row r="9" spans="1:20" s="19" customFormat="1" ht="15" customHeight="1">
      <c r="A9" s="26"/>
      <c r="B9" s="10" t="s">
        <v>65</v>
      </c>
      <c r="C9" s="10" t="s">
        <v>68</v>
      </c>
      <c r="D9" s="10" t="s">
        <v>69</v>
      </c>
      <c r="E9" s="20" t="s">
        <v>11</v>
      </c>
      <c r="F9" s="10" t="s">
        <v>70</v>
      </c>
      <c r="G9" s="10">
        <v>2</v>
      </c>
      <c r="H9" s="11">
        <f>VLOOKUP(F9,'[1]KOYAS PERFUMARY'!$B$4:$D$127,3,FALSE)</f>
        <v>93</v>
      </c>
      <c r="I9" s="11">
        <f t="shared" si="0"/>
        <v>4</v>
      </c>
      <c r="J9" s="11">
        <f t="shared" si="1"/>
        <v>24</v>
      </c>
      <c r="K9" s="11">
        <v>30</v>
      </c>
      <c r="L9" s="11">
        <f t="shared" si="2"/>
        <v>244</v>
      </c>
      <c r="M9" s="27" t="s">
        <v>3</v>
      </c>
      <c r="N9" s="12" t="s">
        <v>71</v>
      </c>
      <c r="P9" s="1"/>
      <c r="S9" s="1"/>
      <c r="T9" s="1"/>
    </row>
    <row r="10" spans="1:20" s="19" customFormat="1" ht="15" customHeight="1">
      <c r="A10" s="26">
        <v>3</v>
      </c>
      <c r="B10" s="10" t="s">
        <v>72</v>
      </c>
      <c r="C10" s="10" t="s">
        <v>73</v>
      </c>
      <c r="D10" s="10" t="s">
        <v>74</v>
      </c>
      <c r="E10" s="20" t="s">
        <v>11</v>
      </c>
      <c r="F10" s="10" t="s">
        <v>75</v>
      </c>
      <c r="G10" s="10">
        <v>4</v>
      </c>
      <c r="H10" s="11">
        <v>53</v>
      </c>
      <c r="I10" s="11">
        <f t="shared" si="0"/>
        <v>8</v>
      </c>
      <c r="J10" s="11">
        <f t="shared" si="1"/>
        <v>48</v>
      </c>
      <c r="K10" s="11">
        <v>30</v>
      </c>
      <c r="L10" s="11">
        <f t="shared" si="2"/>
        <v>298</v>
      </c>
      <c r="M10" s="27" t="s">
        <v>12</v>
      </c>
      <c r="N10" s="12" t="s">
        <v>76</v>
      </c>
      <c r="P10" s="1"/>
      <c r="S10" s="1"/>
      <c r="T10" s="1"/>
    </row>
    <row r="11" spans="1:20" s="19" customFormat="1" ht="15" customHeight="1">
      <c r="A11" s="26">
        <v>4</v>
      </c>
      <c r="B11" s="10" t="s">
        <v>72</v>
      </c>
      <c r="C11" s="10" t="s">
        <v>77</v>
      </c>
      <c r="D11" s="10" t="s">
        <v>78</v>
      </c>
      <c r="E11" s="20" t="s">
        <v>11</v>
      </c>
      <c r="F11" s="10" t="s">
        <v>79</v>
      </c>
      <c r="G11" s="10">
        <v>23</v>
      </c>
      <c r="H11" s="11">
        <f>VLOOKUP(F11,'[1]KOYAS PERFUMARY'!$B$4:$C$128,2,FALSE)</f>
        <v>134</v>
      </c>
      <c r="I11" s="11">
        <f t="shared" si="0"/>
        <v>46</v>
      </c>
      <c r="J11" s="11">
        <f t="shared" si="1"/>
        <v>276</v>
      </c>
      <c r="K11" s="11">
        <v>30</v>
      </c>
      <c r="L11" s="11">
        <f t="shared" si="2"/>
        <v>3434</v>
      </c>
      <c r="M11" s="27" t="s">
        <v>12</v>
      </c>
      <c r="N11" s="12" t="s">
        <v>80</v>
      </c>
      <c r="P11" s="1"/>
      <c r="S11" s="1"/>
      <c r="T11" s="1"/>
    </row>
    <row r="12" spans="1:20" s="19" customFormat="1" ht="15" customHeight="1">
      <c r="A12" s="26">
        <v>5</v>
      </c>
      <c r="B12" s="10" t="s">
        <v>72</v>
      </c>
      <c r="C12" s="10" t="s">
        <v>81</v>
      </c>
      <c r="D12" s="10" t="s">
        <v>82</v>
      </c>
      <c r="E12" s="20" t="s">
        <v>11</v>
      </c>
      <c r="F12" s="10" t="s">
        <v>83</v>
      </c>
      <c r="G12" s="10">
        <v>5</v>
      </c>
      <c r="H12" s="11">
        <f>VLOOKUP(F12,'[1]KOYAS PERFUMARY'!$B$4:$C$128,2,FALSE)</f>
        <v>151</v>
      </c>
      <c r="I12" s="11">
        <f t="shared" si="0"/>
        <v>10</v>
      </c>
      <c r="J12" s="11">
        <f t="shared" si="1"/>
        <v>60</v>
      </c>
      <c r="K12" s="11"/>
      <c r="L12" s="11">
        <f t="shared" si="2"/>
        <v>825</v>
      </c>
      <c r="M12" s="27" t="s">
        <v>12</v>
      </c>
      <c r="N12" s="49" t="s">
        <v>84</v>
      </c>
      <c r="P12" s="1"/>
      <c r="S12" s="1"/>
      <c r="T12" s="1"/>
    </row>
    <row r="13" spans="1:20" s="19" customFormat="1" ht="15" customHeight="1">
      <c r="A13" s="26"/>
      <c r="B13" s="10" t="s">
        <v>72</v>
      </c>
      <c r="C13" s="10" t="s">
        <v>81</v>
      </c>
      <c r="D13" s="10" t="s">
        <v>82</v>
      </c>
      <c r="E13" s="20" t="s">
        <v>11</v>
      </c>
      <c r="F13" s="10" t="s">
        <v>83</v>
      </c>
      <c r="G13" s="10">
        <v>2</v>
      </c>
      <c r="H13" s="11">
        <f>VLOOKUP(F13,'[1]KOYAS PERFUMARY'!$B$4:$E$128,4,FALSE)</f>
        <v>82</v>
      </c>
      <c r="I13" s="11">
        <f t="shared" si="0"/>
        <v>4</v>
      </c>
      <c r="J13" s="11">
        <f t="shared" si="1"/>
        <v>24</v>
      </c>
      <c r="K13" s="11">
        <v>30</v>
      </c>
      <c r="L13" s="11">
        <f t="shared" si="2"/>
        <v>222</v>
      </c>
      <c r="M13" s="27" t="s">
        <v>4</v>
      </c>
      <c r="N13" s="49" t="s">
        <v>84</v>
      </c>
      <c r="P13" s="1"/>
      <c r="S13" s="1"/>
      <c r="T13" s="1"/>
    </row>
    <row r="14" spans="1:20" s="19" customFormat="1" ht="15" customHeight="1">
      <c r="A14" s="26">
        <v>6</v>
      </c>
      <c r="B14" s="10" t="s">
        <v>85</v>
      </c>
      <c r="C14" s="10" t="s">
        <v>86</v>
      </c>
      <c r="D14" s="10" t="s">
        <v>87</v>
      </c>
      <c r="E14" s="20" t="s">
        <v>11</v>
      </c>
      <c r="F14" s="10" t="s">
        <v>75</v>
      </c>
      <c r="G14" s="10">
        <v>3</v>
      </c>
      <c r="H14" s="11">
        <v>53</v>
      </c>
      <c r="I14" s="11">
        <f t="shared" si="0"/>
        <v>6</v>
      </c>
      <c r="J14" s="11">
        <f t="shared" si="1"/>
        <v>36</v>
      </c>
      <c r="K14" s="11"/>
      <c r="L14" s="11">
        <f t="shared" si="2"/>
        <v>201</v>
      </c>
      <c r="M14" s="27" t="s">
        <v>12</v>
      </c>
      <c r="N14" s="12" t="s">
        <v>76</v>
      </c>
      <c r="P14" s="1"/>
      <c r="S14" s="1"/>
      <c r="T14" s="1"/>
    </row>
    <row r="15" spans="1:20" s="19" customFormat="1" ht="15" customHeight="1">
      <c r="A15" s="26"/>
      <c r="B15" s="10" t="s">
        <v>85</v>
      </c>
      <c r="C15" s="10" t="s">
        <v>86</v>
      </c>
      <c r="D15" s="10" t="s">
        <v>87</v>
      </c>
      <c r="E15" s="20" t="s">
        <v>11</v>
      </c>
      <c r="F15" s="10" t="s">
        <v>75</v>
      </c>
      <c r="G15" s="10">
        <v>5</v>
      </c>
      <c r="H15" s="11">
        <v>41</v>
      </c>
      <c r="I15" s="11">
        <f t="shared" si="0"/>
        <v>10</v>
      </c>
      <c r="J15" s="11">
        <f t="shared" si="1"/>
        <v>60</v>
      </c>
      <c r="K15" s="11">
        <v>30</v>
      </c>
      <c r="L15" s="11">
        <f t="shared" si="2"/>
        <v>305</v>
      </c>
      <c r="M15" s="27" t="s">
        <v>4</v>
      </c>
      <c r="N15" s="12" t="s">
        <v>76</v>
      </c>
      <c r="P15" s="1"/>
      <c r="S15" s="1"/>
      <c r="T15" s="1"/>
    </row>
    <row r="16" spans="1:20" s="19" customFormat="1" ht="15" customHeight="1">
      <c r="A16" s="26">
        <v>7</v>
      </c>
      <c r="B16" s="10" t="s">
        <v>85</v>
      </c>
      <c r="C16" s="10" t="s">
        <v>88</v>
      </c>
      <c r="D16" s="10" t="s">
        <v>89</v>
      </c>
      <c r="E16" s="20" t="s">
        <v>11</v>
      </c>
      <c r="F16" s="44" t="s">
        <v>45</v>
      </c>
      <c r="G16" s="10">
        <v>5</v>
      </c>
      <c r="H16" s="11">
        <f>VLOOKUP(F16,'[1]KOYAS PERFUMARY'!$B$4:$C$128,2,FALSE)</f>
        <v>158</v>
      </c>
      <c r="I16" s="11">
        <f t="shared" si="0"/>
        <v>10</v>
      </c>
      <c r="J16" s="11">
        <f t="shared" si="1"/>
        <v>60</v>
      </c>
      <c r="K16" s="11"/>
      <c r="L16" s="11">
        <f t="shared" si="2"/>
        <v>860</v>
      </c>
      <c r="M16" s="27" t="s">
        <v>12</v>
      </c>
      <c r="N16" s="12" t="s">
        <v>90</v>
      </c>
      <c r="P16" s="1"/>
      <c r="S16" s="1"/>
      <c r="T16" s="1"/>
    </row>
    <row r="17" spans="1:20" s="19" customFormat="1" ht="15" customHeight="1">
      <c r="A17" s="26"/>
      <c r="B17" s="10" t="s">
        <v>85</v>
      </c>
      <c r="C17" s="10" t="s">
        <v>88</v>
      </c>
      <c r="D17" s="10" t="s">
        <v>89</v>
      </c>
      <c r="E17" s="20" t="s">
        <v>11</v>
      </c>
      <c r="F17" s="44" t="s">
        <v>45</v>
      </c>
      <c r="G17" s="10">
        <v>2</v>
      </c>
      <c r="H17" s="11">
        <f>VLOOKUP(F17,'[1]KOYAS PERFUMARY'!$B$4:$E$128,4,FALSE)</f>
        <v>99</v>
      </c>
      <c r="I17" s="11">
        <f t="shared" si="0"/>
        <v>4</v>
      </c>
      <c r="J17" s="11">
        <f t="shared" si="1"/>
        <v>24</v>
      </c>
      <c r="K17" s="11">
        <v>30</v>
      </c>
      <c r="L17" s="11">
        <f t="shared" si="2"/>
        <v>256</v>
      </c>
      <c r="M17" s="27" t="s">
        <v>4</v>
      </c>
      <c r="N17" s="12" t="s">
        <v>90</v>
      </c>
      <c r="P17" s="1"/>
      <c r="S17" s="1"/>
      <c r="T17" s="1"/>
    </row>
    <row r="18" spans="1:20" s="19" customFormat="1" ht="15" customHeight="1">
      <c r="A18" s="26">
        <v>8</v>
      </c>
      <c r="B18" s="10" t="s">
        <v>85</v>
      </c>
      <c r="C18" s="10" t="s">
        <v>91</v>
      </c>
      <c r="D18" s="10" t="s">
        <v>92</v>
      </c>
      <c r="E18" s="20" t="s">
        <v>11</v>
      </c>
      <c r="F18" s="10" t="s">
        <v>41</v>
      </c>
      <c r="G18" s="10">
        <v>5</v>
      </c>
      <c r="H18" s="11">
        <f>VLOOKUP(F18,'[1]KOYAS PERFUMARY'!$B$4:$C$128,2,FALSE)</f>
        <v>204</v>
      </c>
      <c r="I18" s="11">
        <f t="shared" si="0"/>
        <v>10</v>
      </c>
      <c r="J18" s="11">
        <f t="shared" si="1"/>
        <v>60</v>
      </c>
      <c r="K18" s="11"/>
      <c r="L18" s="11">
        <f t="shared" si="2"/>
        <v>1090</v>
      </c>
      <c r="M18" s="27" t="s">
        <v>12</v>
      </c>
      <c r="N18" s="12" t="s">
        <v>42</v>
      </c>
      <c r="P18" s="1"/>
      <c r="S18" s="1"/>
      <c r="T18" s="1"/>
    </row>
    <row r="19" spans="1:20" s="19" customFormat="1" ht="15" customHeight="1">
      <c r="A19" s="26"/>
      <c r="B19" s="10" t="s">
        <v>85</v>
      </c>
      <c r="C19" s="10" t="s">
        <v>91</v>
      </c>
      <c r="D19" s="10" t="s">
        <v>92</v>
      </c>
      <c r="E19" s="20" t="s">
        <v>11</v>
      </c>
      <c r="F19" s="10" t="s">
        <v>41</v>
      </c>
      <c r="G19" s="10">
        <v>1</v>
      </c>
      <c r="H19" s="11">
        <f>VLOOKUP(F19,'[1]KOYAS PERFUMARY'!$B$4:$D$127,3,FALSE)</f>
        <v>82</v>
      </c>
      <c r="I19" s="11">
        <f t="shared" si="0"/>
        <v>2</v>
      </c>
      <c r="J19" s="11">
        <f t="shared" si="1"/>
        <v>12</v>
      </c>
      <c r="K19" s="11">
        <v>30</v>
      </c>
      <c r="L19" s="11">
        <f t="shared" si="2"/>
        <v>126</v>
      </c>
      <c r="M19" s="27" t="s">
        <v>3</v>
      </c>
      <c r="N19" s="12" t="s">
        <v>42</v>
      </c>
      <c r="P19" s="1"/>
      <c r="S19" s="1"/>
      <c r="T19" s="1"/>
    </row>
    <row r="20" spans="1:20" s="19" customFormat="1" ht="15" customHeight="1">
      <c r="A20" s="26">
        <v>9</v>
      </c>
      <c r="B20" s="10" t="s">
        <v>85</v>
      </c>
      <c r="C20" s="10" t="s">
        <v>93</v>
      </c>
      <c r="D20" s="10" t="s">
        <v>94</v>
      </c>
      <c r="E20" s="20" t="s">
        <v>11</v>
      </c>
      <c r="F20" s="10" t="s">
        <v>28</v>
      </c>
      <c r="G20" s="10">
        <v>1</v>
      </c>
      <c r="H20" s="11">
        <f>VLOOKUP(F20,'[1]KOYAS PERFUMARY'!$B$4:$C$128,2,FALSE)</f>
        <v>146</v>
      </c>
      <c r="I20" s="11">
        <f t="shared" si="0"/>
        <v>2</v>
      </c>
      <c r="J20" s="11">
        <f t="shared" si="1"/>
        <v>12</v>
      </c>
      <c r="K20" s="11"/>
      <c r="L20" s="11">
        <f t="shared" si="2"/>
        <v>160</v>
      </c>
      <c r="M20" s="27" t="s">
        <v>12</v>
      </c>
      <c r="N20" s="12" t="s">
        <v>29</v>
      </c>
      <c r="P20" s="1"/>
      <c r="S20" s="1"/>
      <c r="T20" s="1"/>
    </row>
    <row r="21" spans="1:20" s="19" customFormat="1" ht="15" customHeight="1">
      <c r="A21" s="26"/>
      <c r="B21" s="10" t="s">
        <v>85</v>
      </c>
      <c r="C21" s="10" t="s">
        <v>93</v>
      </c>
      <c r="D21" s="10" t="s">
        <v>94</v>
      </c>
      <c r="E21" s="20" t="s">
        <v>11</v>
      </c>
      <c r="F21" s="10" t="s">
        <v>28</v>
      </c>
      <c r="G21" s="10">
        <v>21</v>
      </c>
      <c r="H21" s="11">
        <f>VLOOKUP(F21,'[1]KOYAS PERFUMARY'!$B$4:$E$128,4,FALSE)</f>
        <v>87</v>
      </c>
      <c r="I21" s="11">
        <f t="shared" si="0"/>
        <v>42</v>
      </c>
      <c r="J21" s="11">
        <f t="shared" si="1"/>
        <v>252</v>
      </c>
      <c r="K21" s="11">
        <v>30</v>
      </c>
      <c r="L21" s="11">
        <f t="shared" si="2"/>
        <v>2151</v>
      </c>
      <c r="M21" s="27" t="s">
        <v>4</v>
      </c>
      <c r="N21" s="12" t="s">
        <v>29</v>
      </c>
      <c r="P21" s="1"/>
      <c r="S21" s="1"/>
      <c r="T21" s="1"/>
    </row>
    <row r="22" spans="1:20" s="19" customFormat="1" ht="15" customHeight="1">
      <c r="A22" s="26">
        <v>10</v>
      </c>
      <c r="B22" s="10" t="s">
        <v>95</v>
      </c>
      <c r="C22" s="10" t="s">
        <v>96</v>
      </c>
      <c r="D22" s="10" t="s">
        <v>97</v>
      </c>
      <c r="E22" s="20" t="s">
        <v>11</v>
      </c>
      <c r="F22" s="10" t="s">
        <v>98</v>
      </c>
      <c r="G22" s="10">
        <v>3</v>
      </c>
      <c r="H22" s="11">
        <f>VLOOKUP(F22,'[1]KOYAS PERFUMARY'!$B$4:$C$128,2,FALSE)</f>
        <v>125</v>
      </c>
      <c r="I22" s="11">
        <f t="shared" si="0"/>
        <v>6</v>
      </c>
      <c r="J22" s="11">
        <f t="shared" si="1"/>
        <v>36</v>
      </c>
      <c r="K22" s="11"/>
      <c r="L22" s="11">
        <f t="shared" si="2"/>
        <v>417</v>
      </c>
      <c r="M22" s="27" t="s">
        <v>12</v>
      </c>
      <c r="N22" s="49" t="s">
        <v>99</v>
      </c>
      <c r="P22" s="1"/>
      <c r="S22" s="1"/>
      <c r="T22" s="1"/>
    </row>
    <row r="23" spans="1:20" s="19" customFormat="1" ht="15" customHeight="1">
      <c r="A23" s="26"/>
      <c r="B23" s="10" t="s">
        <v>95</v>
      </c>
      <c r="C23" s="10" t="s">
        <v>96</v>
      </c>
      <c r="D23" s="10" t="s">
        <v>97</v>
      </c>
      <c r="E23" s="20" t="s">
        <v>11</v>
      </c>
      <c r="F23" s="10" t="s">
        <v>98</v>
      </c>
      <c r="G23" s="10">
        <v>5</v>
      </c>
      <c r="H23" s="11">
        <f>VLOOKUP(F23,'[1]KOYAS PERFUMARY'!$B$4:$E$128,4,FALSE)</f>
        <v>70</v>
      </c>
      <c r="I23" s="11">
        <f t="shared" si="0"/>
        <v>10</v>
      </c>
      <c r="J23" s="11">
        <f t="shared" si="1"/>
        <v>60</v>
      </c>
      <c r="K23" s="11"/>
      <c r="L23" s="11">
        <f t="shared" si="2"/>
        <v>420</v>
      </c>
      <c r="M23" s="27" t="s">
        <v>4</v>
      </c>
      <c r="N23" s="49" t="s">
        <v>99</v>
      </c>
      <c r="P23" s="1"/>
      <c r="S23" s="1"/>
      <c r="T23" s="1"/>
    </row>
    <row r="24" spans="1:20" s="19" customFormat="1" ht="15" customHeight="1">
      <c r="A24" s="26"/>
      <c r="B24" s="10" t="s">
        <v>95</v>
      </c>
      <c r="C24" s="10" t="s">
        <v>96</v>
      </c>
      <c r="D24" s="10" t="s">
        <v>97</v>
      </c>
      <c r="E24" s="20" t="s">
        <v>11</v>
      </c>
      <c r="F24" s="10" t="s">
        <v>98</v>
      </c>
      <c r="G24" s="10">
        <v>3</v>
      </c>
      <c r="H24" s="11">
        <f>VLOOKUP(F24,'[1]KOYAS PERFUMARY'!$B$4:$D$127,3,FALSE)</f>
        <v>65</v>
      </c>
      <c r="I24" s="11">
        <f t="shared" si="0"/>
        <v>6</v>
      </c>
      <c r="J24" s="11">
        <f t="shared" si="1"/>
        <v>36</v>
      </c>
      <c r="K24" s="11">
        <v>30</v>
      </c>
      <c r="L24" s="11">
        <f t="shared" si="2"/>
        <v>267</v>
      </c>
      <c r="M24" s="27" t="s">
        <v>3</v>
      </c>
      <c r="N24" s="49" t="s">
        <v>99</v>
      </c>
      <c r="P24" s="1"/>
      <c r="S24" s="1"/>
      <c r="T24" s="1"/>
    </row>
    <row r="25" spans="1:20" s="19" customFormat="1" ht="15" customHeight="1">
      <c r="A25" s="26">
        <v>11</v>
      </c>
      <c r="B25" s="10" t="s">
        <v>95</v>
      </c>
      <c r="C25" s="10" t="s">
        <v>100</v>
      </c>
      <c r="D25" s="10" t="s">
        <v>101</v>
      </c>
      <c r="E25" s="20" t="s">
        <v>11</v>
      </c>
      <c r="F25" s="10" t="s">
        <v>34</v>
      </c>
      <c r="G25" s="10">
        <v>3</v>
      </c>
      <c r="H25" s="11">
        <f>VLOOKUP(F25,'[1]KOYAS PERFUMARY'!$B$4:$C$128,2,FALSE)</f>
        <v>111</v>
      </c>
      <c r="I25" s="11">
        <f t="shared" si="0"/>
        <v>6</v>
      </c>
      <c r="J25" s="11">
        <f t="shared" si="1"/>
        <v>36</v>
      </c>
      <c r="K25" s="11">
        <v>30</v>
      </c>
      <c r="L25" s="11">
        <f t="shared" si="2"/>
        <v>405</v>
      </c>
      <c r="M25" s="27" t="s">
        <v>12</v>
      </c>
      <c r="N25" s="12" t="s">
        <v>35</v>
      </c>
      <c r="P25" s="1"/>
      <c r="S25" s="1"/>
      <c r="T25" s="1"/>
    </row>
    <row r="26" spans="1:20" s="19" customFormat="1" ht="15" customHeight="1">
      <c r="A26" s="26">
        <v>12</v>
      </c>
      <c r="B26" s="10" t="s">
        <v>95</v>
      </c>
      <c r="C26" s="10" t="s">
        <v>102</v>
      </c>
      <c r="D26" s="10" t="s">
        <v>103</v>
      </c>
      <c r="E26" s="20" t="s">
        <v>11</v>
      </c>
      <c r="F26" s="10" t="s">
        <v>39</v>
      </c>
      <c r="G26" s="10">
        <v>11</v>
      </c>
      <c r="H26" s="11">
        <f>VLOOKUP(F26,'[1]KOYAS PERFUMARY'!$B$4:$C$128,2,FALSE)</f>
        <v>82</v>
      </c>
      <c r="I26" s="11">
        <f t="shared" si="0"/>
        <v>22</v>
      </c>
      <c r="J26" s="11">
        <f t="shared" si="1"/>
        <v>132</v>
      </c>
      <c r="K26" s="11"/>
      <c r="L26" s="11">
        <f t="shared" si="2"/>
        <v>1056</v>
      </c>
      <c r="M26" s="27" t="s">
        <v>12</v>
      </c>
      <c r="N26" s="12" t="s">
        <v>40</v>
      </c>
      <c r="P26" s="1"/>
      <c r="S26" s="1"/>
      <c r="T26" s="1"/>
    </row>
    <row r="27" spans="1:20" s="19" customFormat="1" ht="15" customHeight="1">
      <c r="A27" s="26"/>
      <c r="B27" s="10" t="s">
        <v>95</v>
      </c>
      <c r="C27" s="10" t="s">
        <v>102</v>
      </c>
      <c r="D27" s="10" t="s">
        <v>103</v>
      </c>
      <c r="E27" s="20" t="s">
        <v>11</v>
      </c>
      <c r="F27" s="10" t="s">
        <v>39</v>
      </c>
      <c r="G27" s="10">
        <v>49</v>
      </c>
      <c r="H27" s="11">
        <f>VLOOKUP(F27,'[1]KOYAS PERFUMARY'!$B$4:$E$128,4,FALSE)</f>
        <v>58</v>
      </c>
      <c r="I27" s="11">
        <f t="shared" si="0"/>
        <v>98</v>
      </c>
      <c r="J27" s="11">
        <f t="shared" si="1"/>
        <v>588</v>
      </c>
      <c r="K27" s="11"/>
      <c r="L27" s="11">
        <f t="shared" si="2"/>
        <v>3528</v>
      </c>
      <c r="M27" s="27" t="s">
        <v>4</v>
      </c>
      <c r="N27" s="12" t="s">
        <v>40</v>
      </c>
      <c r="P27" s="1"/>
      <c r="S27" s="1"/>
      <c r="T27" s="1"/>
    </row>
    <row r="28" spans="1:20" s="19" customFormat="1" ht="15" customHeight="1">
      <c r="A28" s="26"/>
      <c r="B28" s="10" t="s">
        <v>95</v>
      </c>
      <c r="C28" s="10" t="s">
        <v>102</v>
      </c>
      <c r="D28" s="10" t="s">
        <v>103</v>
      </c>
      <c r="E28" s="20" t="s">
        <v>11</v>
      </c>
      <c r="F28" s="10" t="s">
        <v>39</v>
      </c>
      <c r="G28" s="10">
        <v>1</v>
      </c>
      <c r="H28" s="11">
        <f>VLOOKUP(F28,'[1]KOYAS PERFUMARY'!$B$4:$D$127,3,FALSE)</f>
        <v>46</v>
      </c>
      <c r="I28" s="11">
        <f t="shared" si="0"/>
        <v>2</v>
      </c>
      <c r="J28" s="11">
        <f t="shared" si="1"/>
        <v>12</v>
      </c>
      <c r="K28" s="11">
        <v>30</v>
      </c>
      <c r="L28" s="11">
        <f t="shared" si="2"/>
        <v>90</v>
      </c>
      <c r="M28" s="27" t="s">
        <v>3</v>
      </c>
      <c r="N28" s="12" t="s">
        <v>40</v>
      </c>
      <c r="P28" s="1"/>
      <c r="S28" s="1"/>
      <c r="T28" s="1"/>
    </row>
    <row r="29" spans="1:20" s="19" customFormat="1" ht="15" customHeight="1">
      <c r="A29" s="26">
        <v>13</v>
      </c>
      <c r="B29" s="10" t="s">
        <v>95</v>
      </c>
      <c r="C29" s="10" t="s">
        <v>104</v>
      </c>
      <c r="D29" s="10" t="s">
        <v>105</v>
      </c>
      <c r="E29" s="20" t="s">
        <v>11</v>
      </c>
      <c r="F29" s="10" t="s">
        <v>106</v>
      </c>
      <c r="G29" s="10">
        <v>16</v>
      </c>
      <c r="H29" s="11">
        <f>VLOOKUP(F29,'[1]KOYAS PERFUMARY'!$B$4:$C$128,2,FALSE)</f>
        <v>111</v>
      </c>
      <c r="I29" s="11">
        <f t="shared" si="0"/>
        <v>32</v>
      </c>
      <c r="J29" s="11">
        <f t="shared" si="1"/>
        <v>192</v>
      </c>
      <c r="K29" s="11"/>
      <c r="L29" s="11">
        <f t="shared" si="2"/>
        <v>2000</v>
      </c>
      <c r="M29" s="27" t="s">
        <v>12</v>
      </c>
      <c r="N29" s="12" t="s">
        <v>107</v>
      </c>
      <c r="P29" s="1"/>
      <c r="S29" s="1"/>
      <c r="T29" s="1"/>
    </row>
    <row r="30" spans="1:20" s="19" customFormat="1" ht="15" customHeight="1">
      <c r="A30" s="26"/>
      <c r="B30" s="10" t="s">
        <v>95</v>
      </c>
      <c r="C30" s="10" t="s">
        <v>104</v>
      </c>
      <c r="D30" s="10" t="s">
        <v>105</v>
      </c>
      <c r="E30" s="20" t="s">
        <v>11</v>
      </c>
      <c r="F30" s="10" t="s">
        <v>106</v>
      </c>
      <c r="G30" s="10">
        <v>24</v>
      </c>
      <c r="H30" s="11">
        <f>VLOOKUP(F30,'[1]KOYAS PERFUMARY'!$B$4:$E$128,4,FALSE)</f>
        <v>64</v>
      </c>
      <c r="I30" s="11">
        <f t="shared" si="0"/>
        <v>48</v>
      </c>
      <c r="J30" s="11">
        <f t="shared" si="1"/>
        <v>288</v>
      </c>
      <c r="K30" s="11"/>
      <c r="L30" s="11">
        <f t="shared" si="2"/>
        <v>1872</v>
      </c>
      <c r="M30" s="27" t="s">
        <v>4</v>
      </c>
      <c r="N30" s="12" t="s">
        <v>107</v>
      </c>
      <c r="P30" s="1"/>
      <c r="S30" s="1"/>
      <c r="T30" s="1"/>
    </row>
    <row r="31" spans="1:20" s="19" customFormat="1" ht="15" customHeight="1">
      <c r="A31" s="26"/>
      <c r="B31" s="10" t="s">
        <v>95</v>
      </c>
      <c r="C31" s="10" t="s">
        <v>104</v>
      </c>
      <c r="D31" s="10" t="s">
        <v>105</v>
      </c>
      <c r="E31" s="20" t="s">
        <v>11</v>
      </c>
      <c r="F31" s="10" t="s">
        <v>106</v>
      </c>
      <c r="G31" s="10">
        <v>4</v>
      </c>
      <c r="H31" s="11">
        <f>VLOOKUP(F31,'[1]KOYAS PERFUMARY'!$B$4:$D$127,3,FALSE)</f>
        <v>58</v>
      </c>
      <c r="I31" s="11">
        <f t="shared" si="0"/>
        <v>8</v>
      </c>
      <c r="J31" s="11">
        <f t="shared" si="1"/>
        <v>48</v>
      </c>
      <c r="K31" s="11">
        <v>30</v>
      </c>
      <c r="L31" s="11">
        <f t="shared" si="2"/>
        <v>318</v>
      </c>
      <c r="M31" s="27" t="s">
        <v>3</v>
      </c>
      <c r="N31" s="12" t="s">
        <v>107</v>
      </c>
      <c r="P31" s="1"/>
      <c r="S31" s="1"/>
      <c r="T31" s="1"/>
    </row>
    <row r="32" spans="1:20" s="19" customFormat="1" ht="15" customHeight="1">
      <c r="A32" s="26">
        <v>14</v>
      </c>
      <c r="B32" s="10" t="s">
        <v>95</v>
      </c>
      <c r="C32" s="10" t="s">
        <v>108</v>
      </c>
      <c r="D32" s="10" t="s">
        <v>109</v>
      </c>
      <c r="E32" s="20" t="s">
        <v>11</v>
      </c>
      <c r="F32" s="10" t="s">
        <v>41</v>
      </c>
      <c r="G32" s="10">
        <v>11</v>
      </c>
      <c r="H32" s="11">
        <f>VLOOKUP(F32,'[1]KOYAS PERFUMARY'!$B$4:$C$128,2,FALSE)</f>
        <v>204</v>
      </c>
      <c r="I32" s="11">
        <f t="shared" si="0"/>
        <v>22</v>
      </c>
      <c r="J32" s="11">
        <f t="shared" si="1"/>
        <v>132</v>
      </c>
      <c r="K32" s="11">
        <v>30</v>
      </c>
      <c r="L32" s="11">
        <f t="shared" si="2"/>
        <v>2428</v>
      </c>
      <c r="M32" s="27" t="s">
        <v>12</v>
      </c>
      <c r="N32" s="12" t="s">
        <v>42</v>
      </c>
      <c r="P32" s="1"/>
      <c r="S32" s="1"/>
      <c r="T32" s="1"/>
    </row>
    <row r="33" spans="1:20" s="19" customFormat="1" ht="15" customHeight="1">
      <c r="A33" s="26">
        <f t="shared" ref="A33:A68" si="3">A32+1</f>
        <v>15</v>
      </c>
      <c r="B33" s="10" t="s">
        <v>110</v>
      </c>
      <c r="C33" s="10" t="s">
        <v>111</v>
      </c>
      <c r="D33" s="10" t="s">
        <v>112</v>
      </c>
      <c r="E33" s="20" t="s">
        <v>11</v>
      </c>
      <c r="F33" s="10" t="s">
        <v>52</v>
      </c>
      <c r="G33" s="10">
        <v>1</v>
      </c>
      <c r="H33" s="11">
        <f>VLOOKUP(F33,'[1]KOYAS PERFUMARY'!$B$4:$C$128,2,FALSE)</f>
        <v>175</v>
      </c>
      <c r="I33" s="11">
        <f t="shared" si="0"/>
        <v>2</v>
      </c>
      <c r="J33" s="11">
        <f t="shared" si="1"/>
        <v>12</v>
      </c>
      <c r="K33" s="11"/>
      <c r="L33" s="11">
        <f t="shared" si="2"/>
        <v>189</v>
      </c>
      <c r="M33" s="27" t="s">
        <v>12</v>
      </c>
      <c r="N33" s="49" t="s">
        <v>113</v>
      </c>
      <c r="P33" s="1"/>
      <c r="S33" s="1"/>
      <c r="T33" s="1"/>
    </row>
    <row r="34" spans="1:20" s="19" customFormat="1" ht="15" customHeight="1">
      <c r="A34" s="26"/>
      <c r="B34" s="10" t="s">
        <v>110</v>
      </c>
      <c r="C34" s="10" t="s">
        <v>111</v>
      </c>
      <c r="D34" s="10" t="s">
        <v>112</v>
      </c>
      <c r="E34" s="20" t="s">
        <v>11</v>
      </c>
      <c r="F34" s="28" t="s">
        <v>52</v>
      </c>
      <c r="G34" s="10">
        <v>2</v>
      </c>
      <c r="H34" s="11">
        <f>VLOOKUP(F34,'[1]KOYAS PERFUMARY'!$B$4:$E$128,4,FALSE)</f>
        <v>87</v>
      </c>
      <c r="I34" s="11">
        <f t="shared" si="0"/>
        <v>4</v>
      </c>
      <c r="J34" s="11">
        <f t="shared" si="1"/>
        <v>24</v>
      </c>
      <c r="K34" s="11">
        <v>30</v>
      </c>
      <c r="L34" s="11">
        <f t="shared" si="2"/>
        <v>232</v>
      </c>
      <c r="M34" s="27" t="s">
        <v>4</v>
      </c>
      <c r="N34" s="49" t="s">
        <v>113</v>
      </c>
      <c r="P34" s="1"/>
      <c r="S34" s="1"/>
      <c r="T34" s="1"/>
    </row>
    <row r="35" spans="1:20" s="19" customFormat="1" ht="15" customHeight="1">
      <c r="A35" s="26">
        <v>16</v>
      </c>
      <c r="B35" s="10" t="s">
        <v>110</v>
      </c>
      <c r="C35" s="10" t="s">
        <v>114</v>
      </c>
      <c r="D35" s="10" t="s">
        <v>115</v>
      </c>
      <c r="E35" s="20" t="s">
        <v>11</v>
      </c>
      <c r="F35" s="10" t="s">
        <v>52</v>
      </c>
      <c r="G35" s="10">
        <v>3</v>
      </c>
      <c r="H35" s="11">
        <f>VLOOKUP(F35,'[1]KOYAS PERFUMARY'!$B$4:$C$128,2,FALSE)</f>
        <v>175</v>
      </c>
      <c r="I35" s="11">
        <f t="shared" si="0"/>
        <v>6</v>
      </c>
      <c r="J35" s="11">
        <f t="shared" si="1"/>
        <v>36</v>
      </c>
      <c r="K35" s="11"/>
      <c r="L35" s="11">
        <f t="shared" si="2"/>
        <v>567</v>
      </c>
      <c r="M35" s="27" t="s">
        <v>12</v>
      </c>
      <c r="N35" s="12" t="s">
        <v>53</v>
      </c>
      <c r="P35" s="1"/>
      <c r="S35" s="1"/>
      <c r="T35" s="1"/>
    </row>
    <row r="36" spans="1:20" s="19" customFormat="1" ht="15" customHeight="1">
      <c r="A36" s="26"/>
      <c r="B36" s="10" t="s">
        <v>110</v>
      </c>
      <c r="C36" s="10" t="s">
        <v>114</v>
      </c>
      <c r="D36" s="10" t="s">
        <v>115</v>
      </c>
      <c r="E36" s="20" t="s">
        <v>11</v>
      </c>
      <c r="F36" s="10" t="s">
        <v>52</v>
      </c>
      <c r="G36" s="10">
        <v>3</v>
      </c>
      <c r="H36" s="11">
        <f>VLOOKUP(F36,'[1]KOYAS PERFUMARY'!$B$4:$E$128,4,FALSE)</f>
        <v>87</v>
      </c>
      <c r="I36" s="11">
        <f t="shared" si="0"/>
        <v>6</v>
      </c>
      <c r="J36" s="11">
        <f t="shared" si="1"/>
        <v>36</v>
      </c>
      <c r="K36" s="11">
        <v>30</v>
      </c>
      <c r="L36" s="11">
        <f t="shared" si="2"/>
        <v>333</v>
      </c>
      <c r="M36" s="27" t="s">
        <v>4</v>
      </c>
      <c r="N36" s="12" t="s">
        <v>53</v>
      </c>
      <c r="P36" s="1"/>
      <c r="S36" s="1"/>
      <c r="T36" s="1"/>
    </row>
    <row r="37" spans="1:20" s="19" customFormat="1" ht="15" customHeight="1">
      <c r="A37" s="26">
        <v>17</v>
      </c>
      <c r="B37" s="10" t="s">
        <v>110</v>
      </c>
      <c r="C37" s="10" t="s">
        <v>116</v>
      </c>
      <c r="D37" s="10" t="s">
        <v>117</v>
      </c>
      <c r="E37" s="20" t="s">
        <v>11</v>
      </c>
      <c r="F37" s="10" t="s">
        <v>56</v>
      </c>
      <c r="G37" s="10">
        <v>5</v>
      </c>
      <c r="H37" s="11">
        <f>VLOOKUP(F37,'[1]KOYAS PERFUMARY'!$B$4:$C$128,2,FALSE)</f>
        <v>216</v>
      </c>
      <c r="I37" s="11">
        <f t="shared" si="0"/>
        <v>10</v>
      </c>
      <c r="J37" s="11">
        <f t="shared" si="1"/>
        <v>60</v>
      </c>
      <c r="K37" s="11"/>
      <c r="L37" s="11">
        <f t="shared" si="2"/>
        <v>1150</v>
      </c>
      <c r="M37" s="27" t="s">
        <v>12</v>
      </c>
      <c r="N37" s="12" t="s">
        <v>57</v>
      </c>
      <c r="P37" s="1"/>
      <c r="S37" s="1"/>
      <c r="T37" s="1"/>
    </row>
    <row r="38" spans="1:20" s="19" customFormat="1" ht="15" customHeight="1">
      <c r="A38" s="26"/>
      <c r="B38" s="10" t="s">
        <v>110</v>
      </c>
      <c r="C38" s="10" t="s">
        <v>116</v>
      </c>
      <c r="D38" s="10" t="s">
        <v>117</v>
      </c>
      <c r="E38" s="20" t="s">
        <v>11</v>
      </c>
      <c r="F38" s="10" t="s">
        <v>56</v>
      </c>
      <c r="G38" s="10">
        <v>23</v>
      </c>
      <c r="H38" s="11">
        <f>VLOOKUP(F38,'[1]KOYAS PERFUMARY'!$B$4:$E$128,4,FALSE)</f>
        <v>111</v>
      </c>
      <c r="I38" s="11">
        <f t="shared" si="0"/>
        <v>46</v>
      </c>
      <c r="J38" s="11">
        <f t="shared" si="1"/>
        <v>276</v>
      </c>
      <c r="K38" s="11">
        <v>30</v>
      </c>
      <c r="L38" s="11">
        <f t="shared" si="2"/>
        <v>2905</v>
      </c>
      <c r="M38" s="27" t="s">
        <v>4</v>
      </c>
      <c r="N38" s="12" t="s">
        <v>57</v>
      </c>
      <c r="P38" s="1"/>
      <c r="S38" s="1"/>
      <c r="T38" s="1"/>
    </row>
    <row r="39" spans="1:20" s="19" customFormat="1" ht="15" customHeight="1">
      <c r="A39" s="26">
        <v>18</v>
      </c>
      <c r="B39" s="10" t="s">
        <v>110</v>
      </c>
      <c r="C39" s="10" t="s">
        <v>118</v>
      </c>
      <c r="D39" s="10" t="s">
        <v>119</v>
      </c>
      <c r="E39" s="20" t="s">
        <v>11</v>
      </c>
      <c r="F39" s="10" t="s">
        <v>83</v>
      </c>
      <c r="G39" s="10">
        <v>56</v>
      </c>
      <c r="H39" s="11">
        <f>VLOOKUP(F39,'[1]KOYAS PERFUMARY'!$B$4:$E$128,4,FALSE)</f>
        <v>82</v>
      </c>
      <c r="I39" s="11">
        <f t="shared" si="0"/>
        <v>112</v>
      </c>
      <c r="J39" s="11">
        <f t="shared" si="1"/>
        <v>672</v>
      </c>
      <c r="K39" s="11">
        <v>30</v>
      </c>
      <c r="L39" s="11">
        <f t="shared" si="2"/>
        <v>5406</v>
      </c>
      <c r="M39" s="27" t="s">
        <v>4</v>
      </c>
      <c r="N39" s="49" t="s">
        <v>84</v>
      </c>
      <c r="P39" s="1"/>
      <c r="S39" s="1"/>
      <c r="T39" s="1"/>
    </row>
    <row r="40" spans="1:20" s="19" customFormat="1" ht="15" customHeight="1">
      <c r="A40" s="26">
        <v>19</v>
      </c>
      <c r="B40" s="10" t="s">
        <v>110</v>
      </c>
      <c r="C40" s="10" t="s">
        <v>120</v>
      </c>
      <c r="D40" s="10" t="s">
        <v>121</v>
      </c>
      <c r="E40" s="20" t="s">
        <v>11</v>
      </c>
      <c r="F40" s="44" t="s">
        <v>122</v>
      </c>
      <c r="G40" s="10">
        <v>12</v>
      </c>
      <c r="H40" s="11">
        <f>VLOOKUP(F40,'[1]KOYAS PERFUMARY'!$B$4:$C$128,2,FALSE)</f>
        <v>187</v>
      </c>
      <c r="I40" s="11">
        <f t="shared" si="0"/>
        <v>24</v>
      </c>
      <c r="J40" s="11">
        <f t="shared" si="1"/>
        <v>144</v>
      </c>
      <c r="K40" s="11"/>
      <c r="L40" s="11">
        <f t="shared" si="2"/>
        <v>2412</v>
      </c>
      <c r="M40" s="27" t="s">
        <v>12</v>
      </c>
      <c r="N40" s="49" t="s">
        <v>123</v>
      </c>
      <c r="P40" s="1"/>
      <c r="S40" s="1"/>
      <c r="T40" s="1"/>
    </row>
    <row r="41" spans="1:20" s="19" customFormat="1" ht="15" customHeight="1">
      <c r="A41" s="26"/>
      <c r="B41" s="10" t="s">
        <v>110</v>
      </c>
      <c r="C41" s="10" t="s">
        <v>120</v>
      </c>
      <c r="D41" s="10" t="s">
        <v>121</v>
      </c>
      <c r="E41" s="20" t="s">
        <v>11</v>
      </c>
      <c r="F41" s="44" t="s">
        <v>122</v>
      </c>
      <c r="G41" s="10">
        <v>2</v>
      </c>
      <c r="H41" s="11">
        <f>VLOOKUP(F41,'[1]KOYAS PERFUMARY'!$B$4:$E$128,4,FALSE)</f>
        <v>82</v>
      </c>
      <c r="I41" s="11">
        <f t="shared" si="0"/>
        <v>4</v>
      </c>
      <c r="J41" s="11">
        <f t="shared" si="1"/>
        <v>24</v>
      </c>
      <c r="K41" s="11">
        <v>30</v>
      </c>
      <c r="L41" s="11">
        <f t="shared" si="2"/>
        <v>222</v>
      </c>
      <c r="M41" s="27" t="s">
        <v>4</v>
      </c>
      <c r="N41" s="49" t="s">
        <v>123</v>
      </c>
      <c r="P41" s="1"/>
      <c r="S41" s="1"/>
      <c r="T41" s="1"/>
    </row>
    <row r="42" spans="1:20" s="19" customFormat="1" ht="15" customHeight="1">
      <c r="A42" s="26">
        <v>20</v>
      </c>
      <c r="B42" s="10" t="s">
        <v>110</v>
      </c>
      <c r="C42" s="10" t="s">
        <v>124</v>
      </c>
      <c r="D42" s="10" t="s">
        <v>125</v>
      </c>
      <c r="E42" s="20" t="s">
        <v>11</v>
      </c>
      <c r="F42" s="10" t="s">
        <v>61</v>
      </c>
      <c r="G42" s="10">
        <v>22</v>
      </c>
      <c r="H42" s="11">
        <f>VLOOKUP(F42,'[1]KOYAS PERFUMARY'!$B$4:$C$128,2,FALSE)</f>
        <v>204</v>
      </c>
      <c r="I42" s="11">
        <f t="shared" si="0"/>
        <v>44</v>
      </c>
      <c r="J42" s="11">
        <f t="shared" si="1"/>
        <v>264</v>
      </c>
      <c r="K42" s="11">
        <v>30</v>
      </c>
      <c r="L42" s="11">
        <f t="shared" si="2"/>
        <v>4826</v>
      </c>
      <c r="M42" s="27" t="s">
        <v>12</v>
      </c>
      <c r="N42" s="12" t="s">
        <v>62</v>
      </c>
      <c r="P42" s="1"/>
      <c r="S42" s="1"/>
      <c r="T42" s="1"/>
    </row>
    <row r="43" spans="1:20" s="19" customFormat="1" ht="15" customHeight="1">
      <c r="A43" s="26">
        <f t="shared" si="3"/>
        <v>21</v>
      </c>
      <c r="B43" s="10" t="s">
        <v>126</v>
      </c>
      <c r="C43" s="10" t="s">
        <v>127</v>
      </c>
      <c r="D43" s="10" t="s">
        <v>128</v>
      </c>
      <c r="E43" s="20" t="s">
        <v>11</v>
      </c>
      <c r="F43" s="10" t="s">
        <v>129</v>
      </c>
      <c r="G43" s="10">
        <v>6</v>
      </c>
      <c r="H43" s="11">
        <f>VLOOKUP(F43,'[1]KOYAS PERFUMARY'!$B$4:$C$128,2,FALSE)</f>
        <v>221</v>
      </c>
      <c r="I43" s="11">
        <f t="shared" si="0"/>
        <v>12</v>
      </c>
      <c r="J43" s="11">
        <f t="shared" si="1"/>
        <v>72</v>
      </c>
      <c r="K43" s="11"/>
      <c r="L43" s="11">
        <f t="shared" si="2"/>
        <v>1410</v>
      </c>
      <c r="M43" s="27" t="s">
        <v>12</v>
      </c>
      <c r="N43" s="12" t="s">
        <v>130</v>
      </c>
      <c r="P43" s="1"/>
      <c r="S43" s="1"/>
      <c r="T43" s="1"/>
    </row>
    <row r="44" spans="1:20" s="19" customFormat="1" ht="15" customHeight="1">
      <c r="A44" s="26"/>
      <c r="B44" s="10" t="s">
        <v>126</v>
      </c>
      <c r="C44" s="10" t="s">
        <v>127</v>
      </c>
      <c r="D44" s="10" t="s">
        <v>128</v>
      </c>
      <c r="E44" s="20" t="s">
        <v>11</v>
      </c>
      <c r="F44" s="10" t="s">
        <v>129</v>
      </c>
      <c r="G44" s="10">
        <v>1</v>
      </c>
      <c r="H44" s="11">
        <f>VLOOKUP(F44,'[1]KOYAS PERFUMARY'!$B$4:$D$127,3,FALSE)</f>
        <v>93</v>
      </c>
      <c r="I44" s="11">
        <f t="shared" si="0"/>
        <v>2</v>
      </c>
      <c r="J44" s="11">
        <f t="shared" si="1"/>
        <v>12</v>
      </c>
      <c r="K44" s="11">
        <v>30</v>
      </c>
      <c r="L44" s="11">
        <f t="shared" si="2"/>
        <v>137</v>
      </c>
      <c r="M44" s="27" t="s">
        <v>3</v>
      </c>
      <c r="N44" s="12" t="s">
        <v>130</v>
      </c>
      <c r="P44" s="1"/>
      <c r="S44" s="1"/>
      <c r="T44" s="1"/>
    </row>
    <row r="45" spans="1:20" s="19" customFormat="1" ht="15" customHeight="1">
      <c r="A45" s="26">
        <v>22</v>
      </c>
      <c r="B45" s="10" t="s">
        <v>126</v>
      </c>
      <c r="C45" s="10" t="s">
        <v>131</v>
      </c>
      <c r="D45" s="10" t="s">
        <v>132</v>
      </c>
      <c r="E45" s="20" t="s">
        <v>11</v>
      </c>
      <c r="F45" s="10" t="s">
        <v>28</v>
      </c>
      <c r="G45" s="10">
        <v>1</v>
      </c>
      <c r="H45" s="11">
        <f>VLOOKUP(F45,'[1]KOYAS PERFUMARY'!$B$4:$C$128,2,FALSE)</f>
        <v>146</v>
      </c>
      <c r="I45" s="11">
        <f t="shared" si="0"/>
        <v>2</v>
      </c>
      <c r="J45" s="11">
        <f t="shared" si="1"/>
        <v>12</v>
      </c>
      <c r="K45" s="11"/>
      <c r="L45" s="11">
        <f t="shared" si="2"/>
        <v>160</v>
      </c>
      <c r="M45" s="27" t="s">
        <v>12</v>
      </c>
      <c r="N45" s="12" t="s">
        <v>29</v>
      </c>
      <c r="P45" s="1"/>
      <c r="S45" s="1"/>
      <c r="T45" s="1"/>
    </row>
    <row r="46" spans="1:20" s="19" customFormat="1" ht="15" customHeight="1">
      <c r="A46" s="26"/>
      <c r="B46" s="10" t="s">
        <v>126</v>
      </c>
      <c r="C46" s="10" t="s">
        <v>131</v>
      </c>
      <c r="D46" s="10" t="s">
        <v>132</v>
      </c>
      <c r="E46" s="20" t="s">
        <v>11</v>
      </c>
      <c r="F46" s="10" t="s">
        <v>28</v>
      </c>
      <c r="G46" s="10">
        <v>3</v>
      </c>
      <c r="H46" s="11">
        <f>VLOOKUP(F46,'[1]KOYAS PERFUMARY'!$B$4:$E$128,4,FALSE)</f>
        <v>87</v>
      </c>
      <c r="I46" s="11">
        <f t="shared" si="0"/>
        <v>6</v>
      </c>
      <c r="J46" s="11">
        <f t="shared" si="1"/>
        <v>36</v>
      </c>
      <c r="K46" s="11">
        <v>30</v>
      </c>
      <c r="L46" s="11">
        <f t="shared" si="2"/>
        <v>333</v>
      </c>
      <c r="M46" s="27" t="s">
        <v>4</v>
      </c>
      <c r="N46" s="12" t="s">
        <v>29</v>
      </c>
      <c r="P46" s="1"/>
      <c r="S46" s="1"/>
      <c r="T46" s="1"/>
    </row>
    <row r="47" spans="1:20" s="19" customFormat="1" ht="15" customHeight="1">
      <c r="A47" s="26">
        <v>23</v>
      </c>
      <c r="B47" s="10" t="s">
        <v>126</v>
      </c>
      <c r="C47" s="10" t="s">
        <v>133</v>
      </c>
      <c r="D47" s="10" t="s">
        <v>134</v>
      </c>
      <c r="E47" s="20" t="s">
        <v>11</v>
      </c>
      <c r="F47" s="10" t="s">
        <v>28</v>
      </c>
      <c r="G47" s="10">
        <v>4</v>
      </c>
      <c r="H47" s="11">
        <f>VLOOKUP(F47,'[1]KOYAS PERFUMARY'!$B$4:$C$128,2,FALSE)</f>
        <v>146</v>
      </c>
      <c r="I47" s="11">
        <f t="shared" si="0"/>
        <v>8</v>
      </c>
      <c r="J47" s="11">
        <f t="shared" si="1"/>
        <v>48</v>
      </c>
      <c r="K47" s="11"/>
      <c r="L47" s="11">
        <f t="shared" si="2"/>
        <v>640</v>
      </c>
      <c r="M47" s="27" t="s">
        <v>12</v>
      </c>
      <c r="N47" s="12" t="s">
        <v>135</v>
      </c>
      <c r="P47" s="1"/>
      <c r="S47" s="1"/>
      <c r="T47" s="1"/>
    </row>
    <row r="48" spans="1:20" s="19" customFormat="1" ht="15" customHeight="1">
      <c r="A48" s="26"/>
      <c r="B48" s="10" t="s">
        <v>126</v>
      </c>
      <c r="C48" s="10" t="s">
        <v>133</v>
      </c>
      <c r="D48" s="10" t="s">
        <v>134</v>
      </c>
      <c r="E48" s="20" t="s">
        <v>11</v>
      </c>
      <c r="F48" s="10" t="s">
        <v>28</v>
      </c>
      <c r="G48" s="10">
        <v>2</v>
      </c>
      <c r="H48" s="11">
        <f>VLOOKUP(F48,'[1]KOYAS PERFUMARY'!$B$4:$E$128,4,FALSE)</f>
        <v>87</v>
      </c>
      <c r="I48" s="11">
        <f t="shared" si="0"/>
        <v>4</v>
      </c>
      <c r="J48" s="11">
        <f t="shared" si="1"/>
        <v>24</v>
      </c>
      <c r="K48" s="11">
        <v>30</v>
      </c>
      <c r="L48" s="11">
        <f t="shared" si="2"/>
        <v>232</v>
      </c>
      <c r="M48" s="27" t="s">
        <v>4</v>
      </c>
      <c r="N48" s="12" t="s">
        <v>135</v>
      </c>
      <c r="P48" s="1"/>
      <c r="S48" s="1"/>
      <c r="T48" s="1"/>
    </row>
    <row r="49" spans="1:20" s="19" customFormat="1" ht="15" customHeight="1">
      <c r="A49" s="26">
        <v>24</v>
      </c>
      <c r="B49" s="10" t="s">
        <v>136</v>
      </c>
      <c r="C49" s="10" t="s">
        <v>137</v>
      </c>
      <c r="D49" s="10" t="s">
        <v>138</v>
      </c>
      <c r="E49" s="20" t="s">
        <v>11</v>
      </c>
      <c r="F49" s="10" t="s">
        <v>37</v>
      </c>
      <c r="G49" s="10">
        <v>12</v>
      </c>
      <c r="H49" s="11">
        <f>VLOOKUP(F49,'[1]KOYAS PERFUMARY'!$B$4:$C$128,2,FALSE)</f>
        <v>195</v>
      </c>
      <c r="I49" s="11">
        <f t="shared" si="0"/>
        <v>24</v>
      </c>
      <c r="J49" s="11">
        <f t="shared" si="1"/>
        <v>144</v>
      </c>
      <c r="K49" s="11"/>
      <c r="L49" s="11">
        <f t="shared" si="2"/>
        <v>2508</v>
      </c>
      <c r="M49" s="27" t="s">
        <v>12</v>
      </c>
      <c r="N49" s="12" t="s">
        <v>38</v>
      </c>
      <c r="P49" s="1"/>
      <c r="S49" s="1"/>
      <c r="T49" s="1"/>
    </row>
    <row r="50" spans="1:20" s="19" customFormat="1" ht="15" customHeight="1">
      <c r="A50" s="26"/>
      <c r="B50" s="10" t="s">
        <v>136</v>
      </c>
      <c r="C50" s="10" t="s">
        <v>137</v>
      </c>
      <c r="D50" s="10" t="s">
        <v>138</v>
      </c>
      <c r="E50" s="20" t="s">
        <v>11</v>
      </c>
      <c r="F50" s="10" t="s">
        <v>37</v>
      </c>
      <c r="G50" s="10">
        <v>3</v>
      </c>
      <c r="H50" s="11">
        <f>VLOOKUP(F50,'[1]KOYAS PERFUMARY'!$B$4:$E$128,4,FALSE)</f>
        <v>97</v>
      </c>
      <c r="I50" s="11">
        <f t="shared" si="0"/>
        <v>6</v>
      </c>
      <c r="J50" s="11">
        <f t="shared" si="1"/>
        <v>36</v>
      </c>
      <c r="K50" s="11">
        <v>30</v>
      </c>
      <c r="L50" s="11">
        <f t="shared" si="2"/>
        <v>363</v>
      </c>
      <c r="M50" s="27" t="s">
        <v>4</v>
      </c>
      <c r="N50" s="12" t="s">
        <v>38</v>
      </c>
      <c r="P50" s="1"/>
      <c r="S50" s="1"/>
      <c r="T50" s="1"/>
    </row>
    <row r="51" spans="1:20" s="19" customFormat="1" ht="15" customHeight="1">
      <c r="A51" s="26">
        <v>25</v>
      </c>
      <c r="B51" s="10" t="s">
        <v>136</v>
      </c>
      <c r="C51" s="10" t="s">
        <v>139</v>
      </c>
      <c r="D51" s="10" t="s">
        <v>140</v>
      </c>
      <c r="E51" s="20" t="s">
        <v>11</v>
      </c>
      <c r="F51" s="10" t="s">
        <v>63</v>
      </c>
      <c r="G51" s="10">
        <v>23</v>
      </c>
      <c r="H51" s="11">
        <f>VLOOKUP(F51,'[1]KOYAS PERFUMARY'!$B$4:$C$128,2,FALSE)</f>
        <v>146</v>
      </c>
      <c r="I51" s="11">
        <f t="shared" si="0"/>
        <v>46</v>
      </c>
      <c r="J51" s="11">
        <f t="shared" si="1"/>
        <v>276</v>
      </c>
      <c r="K51" s="11"/>
      <c r="L51" s="11">
        <f t="shared" si="2"/>
        <v>3680</v>
      </c>
      <c r="M51" s="27" t="s">
        <v>12</v>
      </c>
      <c r="N51" s="12" t="s">
        <v>64</v>
      </c>
      <c r="P51" s="1"/>
      <c r="S51" s="1"/>
      <c r="T51" s="1"/>
    </row>
    <row r="52" spans="1:20" s="19" customFormat="1" ht="15" customHeight="1">
      <c r="A52" s="26"/>
      <c r="B52" s="10" t="s">
        <v>136</v>
      </c>
      <c r="C52" s="10" t="s">
        <v>139</v>
      </c>
      <c r="D52" s="10" t="s">
        <v>140</v>
      </c>
      <c r="E52" s="20" t="s">
        <v>11</v>
      </c>
      <c r="F52" s="10" t="s">
        <v>63</v>
      </c>
      <c r="G52" s="10">
        <v>25</v>
      </c>
      <c r="H52" s="11">
        <f>VLOOKUP(F52,'[1]KOYAS PERFUMARY'!$B$4:$E$128,4,FALSE)</f>
        <v>93</v>
      </c>
      <c r="I52" s="11">
        <f t="shared" si="0"/>
        <v>50</v>
      </c>
      <c r="J52" s="11">
        <f t="shared" si="1"/>
        <v>300</v>
      </c>
      <c r="K52" s="11">
        <v>30</v>
      </c>
      <c r="L52" s="11">
        <f t="shared" si="2"/>
        <v>2705</v>
      </c>
      <c r="M52" s="27" t="s">
        <v>4</v>
      </c>
      <c r="N52" s="12" t="s">
        <v>64</v>
      </c>
      <c r="P52" s="1"/>
      <c r="S52" s="1"/>
      <c r="T52" s="1"/>
    </row>
    <row r="53" spans="1:20" s="19" customFormat="1" ht="15" customHeight="1">
      <c r="A53" s="26">
        <v>26</v>
      </c>
      <c r="B53" s="10" t="s">
        <v>136</v>
      </c>
      <c r="C53" s="10" t="s">
        <v>141</v>
      </c>
      <c r="D53" s="10" t="s">
        <v>142</v>
      </c>
      <c r="E53" s="20" t="s">
        <v>11</v>
      </c>
      <c r="F53" s="10" t="s">
        <v>58</v>
      </c>
      <c r="G53" s="10">
        <v>3</v>
      </c>
      <c r="H53" s="11">
        <f>VLOOKUP(F53,'[1]KOYAS PERFUMARY'!$B$4:$C$128,2,FALSE)</f>
        <v>190</v>
      </c>
      <c r="I53" s="11">
        <f t="shared" si="0"/>
        <v>6</v>
      </c>
      <c r="J53" s="11">
        <f t="shared" si="1"/>
        <v>36</v>
      </c>
      <c r="K53" s="11"/>
      <c r="L53" s="11">
        <f t="shared" si="2"/>
        <v>612</v>
      </c>
      <c r="M53" s="27" t="s">
        <v>12</v>
      </c>
      <c r="N53" s="12" t="s">
        <v>143</v>
      </c>
      <c r="P53" s="1"/>
      <c r="S53" s="1"/>
      <c r="T53" s="1"/>
    </row>
    <row r="54" spans="1:20" s="19" customFormat="1" ht="15" customHeight="1">
      <c r="A54" s="26"/>
      <c r="B54" s="10" t="s">
        <v>136</v>
      </c>
      <c r="C54" s="10" t="s">
        <v>141</v>
      </c>
      <c r="D54" s="10" t="s">
        <v>142</v>
      </c>
      <c r="E54" s="20" t="s">
        <v>11</v>
      </c>
      <c r="F54" s="10" t="s">
        <v>58</v>
      </c>
      <c r="G54" s="10">
        <v>3</v>
      </c>
      <c r="H54" s="11">
        <f>VLOOKUP(F54,'[1]KOYAS PERFUMARY'!$B$4:$E$128,4,FALSE)</f>
        <v>100</v>
      </c>
      <c r="I54" s="11">
        <f t="shared" si="0"/>
        <v>6</v>
      </c>
      <c r="J54" s="11">
        <f t="shared" si="1"/>
        <v>36</v>
      </c>
      <c r="K54" s="11">
        <v>30</v>
      </c>
      <c r="L54" s="11">
        <f t="shared" si="2"/>
        <v>372</v>
      </c>
      <c r="M54" s="27" t="s">
        <v>4</v>
      </c>
      <c r="N54" s="12" t="s">
        <v>143</v>
      </c>
      <c r="P54" s="1"/>
      <c r="S54" s="1"/>
      <c r="T54" s="1"/>
    </row>
    <row r="55" spans="1:20" s="19" customFormat="1" ht="15" customHeight="1">
      <c r="A55" s="26">
        <v>27</v>
      </c>
      <c r="B55" s="10" t="s">
        <v>144</v>
      </c>
      <c r="C55" s="10" t="s">
        <v>145</v>
      </c>
      <c r="D55" s="10" t="s">
        <v>146</v>
      </c>
      <c r="E55" s="20" t="s">
        <v>11</v>
      </c>
      <c r="F55" s="10" t="s">
        <v>32</v>
      </c>
      <c r="G55" s="10">
        <v>6</v>
      </c>
      <c r="H55" s="11">
        <f>VLOOKUP(F55,'[1]KOYAS PERFUMARY'!$B$4:$C$128,2,FALSE)</f>
        <v>111</v>
      </c>
      <c r="I55" s="11">
        <f t="shared" si="0"/>
        <v>12</v>
      </c>
      <c r="J55" s="11">
        <f t="shared" si="1"/>
        <v>72</v>
      </c>
      <c r="K55" s="11"/>
      <c r="L55" s="11">
        <f t="shared" si="2"/>
        <v>750</v>
      </c>
      <c r="M55" s="27" t="s">
        <v>12</v>
      </c>
      <c r="N55" s="12" t="s">
        <v>33</v>
      </c>
      <c r="P55" s="1"/>
      <c r="S55" s="1"/>
      <c r="T55" s="1"/>
    </row>
    <row r="56" spans="1:20" s="19" customFormat="1" ht="15" customHeight="1">
      <c r="A56" s="26"/>
      <c r="B56" s="10" t="s">
        <v>144</v>
      </c>
      <c r="C56" s="10" t="s">
        <v>145</v>
      </c>
      <c r="D56" s="10" t="s">
        <v>146</v>
      </c>
      <c r="E56" s="20" t="s">
        <v>11</v>
      </c>
      <c r="F56" s="10" t="s">
        <v>32</v>
      </c>
      <c r="G56" s="10">
        <v>1</v>
      </c>
      <c r="H56" s="11">
        <f>VLOOKUP(F56,'[1]KOYAS PERFUMARY'!$B$4:$E$128,4,FALSE)</f>
        <v>70</v>
      </c>
      <c r="I56" s="11">
        <f t="shared" si="0"/>
        <v>2</v>
      </c>
      <c r="J56" s="11">
        <f t="shared" si="1"/>
        <v>12</v>
      </c>
      <c r="K56" s="11">
        <v>30</v>
      </c>
      <c r="L56" s="11">
        <f t="shared" si="2"/>
        <v>114</v>
      </c>
      <c r="M56" s="27" t="s">
        <v>4</v>
      </c>
      <c r="N56" s="12" t="s">
        <v>33</v>
      </c>
      <c r="P56" s="1"/>
      <c r="S56" s="1"/>
      <c r="T56" s="1"/>
    </row>
    <row r="57" spans="1:20" s="19" customFormat="1" ht="15" customHeight="1">
      <c r="A57" s="26">
        <v>28</v>
      </c>
      <c r="B57" s="10" t="s">
        <v>147</v>
      </c>
      <c r="C57" s="10" t="s">
        <v>148</v>
      </c>
      <c r="D57" s="10" t="s">
        <v>149</v>
      </c>
      <c r="E57" s="20" t="s">
        <v>11</v>
      </c>
      <c r="F57" s="10" t="s">
        <v>150</v>
      </c>
      <c r="G57" s="10">
        <v>4</v>
      </c>
      <c r="H57" s="11">
        <f>VLOOKUP(F57,'[1]KOYAS PERFUMARY'!$B$4:$C$128,2,FALSE)</f>
        <v>151</v>
      </c>
      <c r="I57" s="11">
        <f t="shared" si="0"/>
        <v>8</v>
      </c>
      <c r="J57" s="11">
        <f t="shared" si="1"/>
        <v>48</v>
      </c>
      <c r="K57" s="11">
        <v>30</v>
      </c>
      <c r="L57" s="11">
        <f t="shared" si="2"/>
        <v>690</v>
      </c>
      <c r="M57" s="27" t="s">
        <v>12</v>
      </c>
      <c r="N57" s="12" t="s">
        <v>151</v>
      </c>
      <c r="P57" s="1"/>
      <c r="S57" s="1"/>
      <c r="T57" s="1"/>
    </row>
    <row r="58" spans="1:20" s="19" customFormat="1" ht="15" customHeight="1">
      <c r="A58" s="26">
        <f t="shared" si="3"/>
        <v>29</v>
      </c>
      <c r="B58" s="10" t="s">
        <v>147</v>
      </c>
      <c r="C58" s="10" t="s">
        <v>152</v>
      </c>
      <c r="D58" s="10" t="s">
        <v>153</v>
      </c>
      <c r="E58" s="20" t="s">
        <v>11</v>
      </c>
      <c r="F58" s="44" t="s">
        <v>59</v>
      </c>
      <c r="G58" s="10">
        <v>11</v>
      </c>
      <c r="H58" s="11">
        <f>VLOOKUP(F58,'[1]KOYAS PERFUMARY'!$B$4:$C$128,2,FALSE)</f>
        <v>204</v>
      </c>
      <c r="I58" s="11">
        <f t="shared" si="0"/>
        <v>22</v>
      </c>
      <c r="J58" s="11">
        <f t="shared" si="1"/>
        <v>132</v>
      </c>
      <c r="K58" s="11"/>
      <c r="L58" s="11">
        <f t="shared" si="2"/>
        <v>2398</v>
      </c>
      <c r="M58" s="27" t="s">
        <v>12</v>
      </c>
      <c r="N58" s="12" t="s">
        <v>60</v>
      </c>
      <c r="P58" s="1"/>
      <c r="S58" s="1"/>
      <c r="T58" s="1"/>
    </row>
    <row r="59" spans="1:20" s="19" customFormat="1" ht="15" customHeight="1">
      <c r="A59" s="26"/>
      <c r="B59" s="10" t="s">
        <v>147</v>
      </c>
      <c r="C59" s="10" t="s">
        <v>152</v>
      </c>
      <c r="D59" s="10" t="s">
        <v>153</v>
      </c>
      <c r="E59" s="20" t="s">
        <v>11</v>
      </c>
      <c r="F59" s="44" t="s">
        <v>59</v>
      </c>
      <c r="G59" s="10">
        <v>4</v>
      </c>
      <c r="H59" s="11">
        <f>VLOOKUP(F59,'[1]KOYAS PERFUMARY'!$B$4:$E$128,4,FALSE)</f>
        <v>99</v>
      </c>
      <c r="I59" s="11">
        <f t="shared" si="0"/>
        <v>8</v>
      </c>
      <c r="J59" s="11">
        <f t="shared" si="1"/>
        <v>48</v>
      </c>
      <c r="K59" s="11">
        <v>30</v>
      </c>
      <c r="L59" s="11">
        <f t="shared" si="2"/>
        <v>482</v>
      </c>
      <c r="M59" s="27" t="s">
        <v>4</v>
      </c>
      <c r="N59" s="12" t="s">
        <v>60</v>
      </c>
      <c r="P59" s="1"/>
      <c r="S59" s="1"/>
      <c r="T59" s="1"/>
    </row>
    <row r="60" spans="1:20" s="19" customFormat="1" ht="15" customHeight="1">
      <c r="A60" s="26">
        <v>30</v>
      </c>
      <c r="B60" s="10" t="s">
        <v>147</v>
      </c>
      <c r="C60" s="10" t="s">
        <v>154</v>
      </c>
      <c r="D60" s="10" t="s">
        <v>155</v>
      </c>
      <c r="E60" s="20" t="s">
        <v>11</v>
      </c>
      <c r="F60" s="10" t="s">
        <v>75</v>
      </c>
      <c r="G60" s="10">
        <v>5</v>
      </c>
      <c r="H60" s="11">
        <v>53</v>
      </c>
      <c r="I60" s="11">
        <f t="shared" si="0"/>
        <v>10</v>
      </c>
      <c r="J60" s="11">
        <f t="shared" si="1"/>
        <v>60</v>
      </c>
      <c r="K60" s="11"/>
      <c r="L60" s="11">
        <f t="shared" si="2"/>
        <v>335</v>
      </c>
      <c r="M60" s="27" t="s">
        <v>12</v>
      </c>
      <c r="N60" s="12" t="s">
        <v>76</v>
      </c>
      <c r="P60" s="1"/>
      <c r="S60" s="1"/>
      <c r="T60" s="1"/>
    </row>
    <row r="61" spans="1:20" s="19" customFormat="1" ht="15" customHeight="1">
      <c r="A61" s="26"/>
      <c r="B61" s="10" t="s">
        <v>147</v>
      </c>
      <c r="C61" s="10" t="s">
        <v>154</v>
      </c>
      <c r="D61" s="10" t="s">
        <v>155</v>
      </c>
      <c r="E61" s="20" t="s">
        <v>11</v>
      </c>
      <c r="F61" s="10" t="s">
        <v>75</v>
      </c>
      <c r="G61" s="10">
        <v>4</v>
      </c>
      <c r="H61" s="11">
        <v>41</v>
      </c>
      <c r="I61" s="11">
        <f t="shared" si="0"/>
        <v>8</v>
      </c>
      <c r="J61" s="11">
        <f t="shared" si="1"/>
        <v>48</v>
      </c>
      <c r="K61" s="11">
        <v>30</v>
      </c>
      <c r="L61" s="11">
        <f t="shared" si="2"/>
        <v>250</v>
      </c>
      <c r="M61" s="27" t="s">
        <v>4</v>
      </c>
      <c r="N61" s="12" t="s">
        <v>76</v>
      </c>
      <c r="P61" s="1"/>
      <c r="S61" s="1"/>
      <c r="T61" s="1"/>
    </row>
    <row r="62" spans="1:20" s="19" customFormat="1" ht="15" customHeight="1">
      <c r="A62" s="26">
        <v>31</v>
      </c>
      <c r="B62" s="10" t="s">
        <v>147</v>
      </c>
      <c r="C62" s="10" t="s">
        <v>156</v>
      </c>
      <c r="D62" s="10" t="s">
        <v>157</v>
      </c>
      <c r="E62" s="20" t="s">
        <v>11</v>
      </c>
      <c r="F62" s="10" t="s">
        <v>30</v>
      </c>
      <c r="G62" s="10">
        <v>21</v>
      </c>
      <c r="H62" s="11">
        <f>VLOOKUP(F62,'[1]KOYAS PERFUMARY'!$B$4:$E$128,4,FALSE)</f>
        <v>111</v>
      </c>
      <c r="I62" s="11">
        <f t="shared" si="0"/>
        <v>42</v>
      </c>
      <c r="J62" s="11">
        <f t="shared" si="1"/>
        <v>252</v>
      </c>
      <c r="K62" s="11">
        <v>30</v>
      </c>
      <c r="L62" s="11">
        <f t="shared" si="2"/>
        <v>2655</v>
      </c>
      <c r="M62" s="27" t="s">
        <v>4</v>
      </c>
      <c r="N62" s="12" t="s">
        <v>31</v>
      </c>
      <c r="P62" s="1"/>
      <c r="S62" s="1"/>
      <c r="T62" s="1"/>
    </row>
    <row r="63" spans="1:20" s="19" customFormat="1" ht="15" customHeight="1">
      <c r="A63" s="26">
        <f t="shared" si="3"/>
        <v>32</v>
      </c>
      <c r="B63" s="10" t="s">
        <v>147</v>
      </c>
      <c r="C63" s="10" t="s">
        <v>158</v>
      </c>
      <c r="D63" s="10" t="s">
        <v>159</v>
      </c>
      <c r="E63" s="20" t="s">
        <v>11</v>
      </c>
      <c r="F63" s="10" t="s">
        <v>46</v>
      </c>
      <c r="G63" s="10">
        <v>3</v>
      </c>
      <c r="H63" s="11">
        <f>VLOOKUP(F63,'[1]KOYAS PERFUMARY'!$B$4:$C$128,2,FALSE)</f>
        <v>228</v>
      </c>
      <c r="I63" s="11">
        <f t="shared" si="0"/>
        <v>6</v>
      </c>
      <c r="J63" s="11">
        <f t="shared" si="1"/>
        <v>36</v>
      </c>
      <c r="K63" s="11"/>
      <c r="L63" s="11">
        <f t="shared" si="2"/>
        <v>726</v>
      </c>
      <c r="M63" s="27" t="s">
        <v>12</v>
      </c>
      <c r="N63" s="49" t="s">
        <v>160</v>
      </c>
      <c r="P63" s="1"/>
      <c r="S63" s="1"/>
      <c r="T63" s="1"/>
    </row>
    <row r="64" spans="1:20" s="19" customFormat="1" ht="15" customHeight="1">
      <c r="A64" s="26"/>
      <c r="B64" s="10" t="s">
        <v>147</v>
      </c>
      <c r="C64" s="10" t="s">
        <v>158</v>
      </c>
      <c r="D64" s="10" t="s">
        <v>159</v>
      </c>
      <c r="E64" s="20" t="s">
        <v>11</v>
      </c>
      <c r="F64" s="10" t="s">
        <v>46</v>
      </c>
      <c r="G64" s="10">
        <v>21</v>
      </c>
      <c r="H64" s="11">
        <f>VLOOKUP(F64,'[1]KOYAS PERFUMARY'!$B$4:$E$128,4,FALSE)</f>
        <v>122</v>
      </c>
      <c r="I64" s="11">
        <f t="shared" si="0"/>
        <v>42</v>
      </c>
      <c r="J64" s="11">
        <f t="shared" si="1"/>
        <v>252</v>
      </c>
      <c r="K64" s="11"/>
      <c r="L64" s="11">
        <f t="shared" si="2"/>
        <v>2856</v>
      </c>
      <c r="M64" s="27" t="s">
        <v>4</v>
      </c>
      <c r="N64" s="49" t="s">
        <v>160</v>
      </c>
      <c r="P64" s="1"/>
      <c r="S64" s="1"/>
      <c r="T64" s="1"/>
    </row>
    <row r="65" spans="1:20" s="19" customFormat="1" ht="15" customHeight="1">
      <c r="A65" s="26"/>
      <c r="B65" s="10" t="s">
        <v>147</v>
      </c>
      <c r="C65" s="10" t="s">
        <v>158</v>
      </c>
      <c r="D65" s="10" t="s">
        <v>159</v>
      </c>
      <c r="E65" s="20" t="s">
        <v>11</v>
      </c>
      <c r="F65" s="10" t="s">
        <v>46</v>
      </c>
      <c r="G65" s="10">
        <v>1</v>
      </c>
      <c r="H65" s="11">
        <f>VLOOKUP(F65,'[1]KOYAS PERFUMARY'!$B$4:$D$127,3,FALSE)</f>
        <v>105</v>
      </c>
      <c r="I65" s="11">
        <f t="shared" si="0"/>
        <v>2</v>
      </c>
      <c r="J65" s="11">
        <f t="shared" si="1"/>
        <v>12</v>
      </c>
      <c r="K65" s="11">
        <v>30</v>
      </c>
      <c r="L65" s="11">
        <f t="shared" si="2"/>
        <v>149</v>
      </c>
      <c r="M65" s="27" t="s">
        <v>3</v>
      </c>
      <c r="N65" s="49" t="s">
        <v>160</v>
      </c>
      <c r="P65" s="1"/>
      <c r="S65" s="1"/>
      <c r="T65" s="1"/>
    </row>
    <row r="66" spans="1:20" s="19" customFormat="1" ht="15" customHeight="1">
      <c r="A66" s="26">
        <v>33</v>
      </c>
      <c r="B66" s="10" t="s">
        <v>147</v>
      </c>
      <c r="C66" s="10" t="s">
        <v>161</v>
      </c>
      <c r="D66" s="10" t="s">
        <v>162</v>
      </c>
      <c r="E66" s="20" t="s">
        <v>11</v>
      </c>
      <c r="F66" s="10" t="s">
        <v>163</v>
      </c>
      <c r="G66" s="10">
        <v>53</v>
      </c>
      <c r="H66" s="11">
        <f>VLOOKUP(F66,'[1]KOYAS PERFUMARY'!$B$4:$E$128,4,FALSE)</f>
        <v>76</v>
      </c>
      <c r="I66" s="11">
        <f t="shared" si="0"/>
        <v>106</v>
      </c>
      <c r="J66" s="11">
        <f t="shared" si="1"/>
        <v>636</v>
      </c>
      <c r="K66" s="11">
        <v>30</v>
      </c>
      <c r="L66" s="11">
        <f t="shared" si="2"/>
        <v>4800</v>
      </c>
      <c r="M66" s="27" t="s">
        <v>4</v>
      </c>
      <c r="N66" s="12" t="s">
        <v>164</v>
      </c>
      <c r="P66" s="1"/>
      <c r="S66" s="1"/>
      <c r="T66" s="1"/>
    </row>
    <row r="67" spans="1:20" s="19" customFormat="1" ht="15" customHeight="1">
      <c r="A67" s="26">
        <f t="shared" si="3"/>
        <v>34</v>
      </c>
      <c r="B67" s="10" t="s">
        <v>147</v>
      </c>
      <c r="C67" s="10" t="s">
        <v>165</v>
      </c>
      <c r="D67" s="10" t="s">
        <v>166</v>
      </c>
      <c r="E67" s="20" t="s">
        <v>11</v>
      </c>
      <c r="F67" s="10" t="s">
        <v>167</v>
      </c>
      <c r="G67" s="10">
        <v>4</v>
      </c>
      <c r="H67" s="11">
        <f>VLOOKUP(F67,'[1]KOYAS PERFUMARY'!$B$4:$C$128,2,FALSE)</f>
        <v>180</v>
      </c>
      <c r="I67" s="11">
        <f t="shared" si="0"/>
        <v>8</v>
      </c>
      <c r="J67" s="11">
        <f t="shared" si="1"/>
        <v>48</v>
      </c>
      <c r="K67" s="11">
        <v>30</v>
      </c>
      <c r="L67" s="11">
        <f t="shared" si="2"/>
        <v>806</v>
      </c>
      <c r="M67" s="27" t="s">
        <v>12</v>
      </c>
      <c r="N67" s="49" t="s">
        <v>168</v>
      </c>
      <c r="P67" s="1"/>
      <c r="S67" s="1"/>
      <c r="T67" s="1"/>
    </row>
    <row r="68" spans="1:20" s="19" customFormat="1" ht="15" customHeight="1">
      <c r="A68" s="26">
        <f t="shared" si="3"/>
        <v>35</v>
      </c>
      <c r="B68" s="10" t="s">
        <v>169</v>
      </c>
      <c r="C68" s="10" t="s">
        <v>170</v>
      </c>
      <c r="D68" s="10" t="s">
        <v>171</v>
      </c>
      <c r="E68" s="20" t="s">
        <v>11</v>
      </c>
      <c r="F68" s="44" t="s">
        <v>45</v>
      </c>
      <c r="G68" s="10">
        <v>5</v>
      </c>
      <c r="H68" s="11">
        <f>VLOOKUP(F68,'[1]KOYAS PERFUMARY'!$B$4:$C$128,2,FALSE)</f>
        <v>158</v>
      </c>
      <c r="I68" s="11">
        <f t="shared" ref="I68:I101" si="4">G68*2</f>
        <v>10</v>
      </c>
      <c r="J68" s="11">
        <f t="shared" ref="J68:J101" si="5">G68*12</f>
        <v>60</v>
      </c>
      <c r="K68" s="11"/>
      <c r="L68" s="11">
        <f t="shared" ref="L68:L101" si="6">G68*H68+I68+J68+K68</f>
        <v>860</v>
      </c>
      <c r="M68" s="27" t="s">
        <v>12</v>
      </c>
      <c r="N68" s="12" t="s">
        <v>90</v>
      </c>
      <c r="P68" s="1"/>
      <c r="S68" s="1"/>
      <c r="T68" s="1"/>
    </row>
    <row r="69" spans="1:20" s="19" customFormat="1" ht="15" customHeight="1">
      <c r="A69" s="26"/>
      <c r="B69" s="10" t="s">
        <v>169</v>
      </c>
      <c r="C69" s="10" t="s">
        <v>170</v>
      </c>
      <c r="D69" s="10" t="s">
        <v>171</v>
      </c>
      <c r="E69" s="20" t="s">
        <v>11</v>
      </c>
      <c r="F69" s="44" t="s">
        <v>45</v>
      </c>
      <c r="G69" s="10">
        <v>6</v>
      </c>
      <c r="H69" s="11">
        <f>VLOOKUP(F69,'[1]KOYAS PERFUMARY'!$B$4:$E$128,4,FALSE)</f>
        <v>99</v>
      </c>
      <c r="I69" s="11">
        <f t="shared" si="4"/>
        <v>12</v>
      </c>
      <c r="J69" s="11">
        <f t="shared" si="5"/>
        <v>72</v>
      </c>
      <c r="K69" s="11"/>
      <c r="L69" s="11">
        <f t="shared" si="6"/>
        <v>678</v>
      </c>
      <c r="M69" s="27" t="s">
        <v>4</v>
      </c>
      <c r="N69" s="12" t="s">
        <v>90</v>
      </c>
      <c r="P69" s="1"/>
      <c r="S69" s="1"/>
      <c r="T69" s="1"/>
    </row>
    <row r="70" spans="1:20" s="19" customFormat="1" ht="15" customHeight="1">
      <c r="A70" s="26"/>
      <c r="B70" s="10" t="s">
        <v>169</v>
      </c>
      <c r="C70" s="10" t="s">
        <v>170</v>
      </c>
      <c r="D70" s="10" t="s">
        <v>171</v>
      </c>
      <c r="E70" s="20" t="s">
        <v>11</v>
      </c>
      <c r="F70" s="44" t="s">
        <v>45</v>
      </c>
      <c r="G70" s="10">
        <v>3</v>
      </c>
      <c r="H70" s="11">
        <f>VLOOKUP(F70,'[1]KOYAS PERFUMARY'!$B$4:$D$127,3,FALSE)</f>
        <v>82</v>
      </c>
      <c r="I70" s="11">
        <f t="shared" si="4"/>
        <v>6</v>
      </c>
      <c r="J70" s="11">
        <f t="shared" si="5"/>
        <v>36</v>
      </c>
      <c r="K70" s="11">
        <v>30</v>
      </c>
      <c r="L70" s="11">
        <f t="shared" si="6"/>
        <v>318</v>
      </c>
      <c r="M70" s="27" t="s">
        <v>3</v>
      </c>
      <c r="N70" s="12" t="s">
        <v>90</v>
      </c>
      <c r="P70" s="1"/>
      <c r="S70" s="1"/>
      <c r="T70" s="1"/>
    </row>
    <row r="71" spans="1:20" s="19" customFormat="1" ht="15" customHeight="1">
      <c r="A71" s="26">
        <v>36</v>
      </c>
      <c r="B71" s="10" t="s">
        <v>169</v>
      </c>
      <c r="C71" s="10" t="s">
        <v>172</v>
      </c>
      <c r="D71" s="10" t="s">
        <v>173</v>
      </c>
      <c r="E71" s="20" t="s">
        <v>11</v>
      </c>
      <c r="F71" s="10" t="s">
        <v>50</v>
      </c>
      <c r="G71" s="10">
        <v>4</v>
      </c>
      <c r="H71" s="11">
        <f>VLOOKUP(F71,'[1]KOYAS PERFUMARY'!$B$4:$E$128,4,FALSE)</f>
        <v>99</v>
      </c>
      <c r="I71" s="11">
        <f t="shared" si="4"/>
        <v>8</v>
      </c>
      <c r="J71" s="11">
        <f t="shared" si="5"/>
        <v>48</v>
      </c>
      <c r="K71" s="11"/>
      <c r="L71" s="11">
        <f t="shared" si="6"/>
        <v>452</v>
      </c>
      <c r="M71" s="27" t="s">
        <v>4</v>
      </c>
      <c r="N71" s="12" t="s">
        <v>51</v>
      </c>
      <c r="P71" s="1"/>
      <c r="S71" s="1"/>
      <c r="T71" s="1"/>
    </row>
    <row r="72" spans="1:20" s="19" customFormat="1" ht="15" customHeight="1">
      <c r="A72" s="26"/>
      <c r="B72" s="10" t="s">
        <v>169</v>
      </c>
      <c r="C72" s="10" t="s">
        <v>172</v>
      </c>
      <c r="D72" s="10" t="s">
        <v>173</v>
      </c>
      <c r="E72" s="20" t="s">
        <v>11</v>
      </c>
      <c r="F72" s="10" t="s">
        <v>50</v>
      </c>
      <c r="G72" s="10">
        <v>3</v>
      </c>
      <c r="H72" s="11">
        <f>VLOOKUP(F72,'[1]KOYAS PERFUMARY'!$B$4:$D$127,3,FALSE)</f>
        <v>82</v>
      </c>
      <c r="I72" s="11">
        <f t="shared" si="4"/>
        <v>6</v>
      </c>
      <c r="J72" s="11">
        <f t="shared" si="5"/>
        <v>36</v>
      </c>
      <c r="K72" s="11">
        <v>30</v>
      </c>
      <c r="L72" s="11">
        <f t="shared" si="6"/>
        <v>318</v>
      </c>
      <c r="M72" s="27" t="s">
        <v>3</v>
      </c>
      <c r="N72" s="12" t="s">
        <v>51</v>
      </c>
      <c r="P72" s="1"/>
      <c r="S72" s="1"/>
      <c r="T72" s="1"/>
    </row>
    <row r="73" spans="1:20" s="19" customFormat="1" ht="15" customHeight="1">
      <c r="A73" s="26">
        <v>37</v>
      </c>
      <c r="B73" s="10" t="s">
        <v>169</v>
      </c>
      <c r="C73" s="10" t="s">
        <v>174</v>
      </c>
      <c r="D73" s="10" t="s">
        <v>175</v>
      </c>
      <c r="E73" s="20" t="s">
        <v>11</v>
      </c>
      <c r="F73" s="10" t="s">
        <v>43</v>
      </c>
      <c r="G73" s="10">
        <v>11</v>
      </c>
      <c r="H73" s="11">
        <f>VLOOKUP(F73,'[1]KOYAS PERFUMARY'!$B$4:$C$128,2,FALSE)</f>
        <v>146</v>
      </c>
      <c r="I73" s="11">
        <f t="shared" si="4"/>
        <v>22</v>
      </c>
      <c r="J73" s="11">
        <f t="shared" si="5"/>
        <v>132</v>
      </c>
      <c r="K73" s="11"/>
      <c r="L73" s="11">
        <f t="shared" si="6"/>
        <v>1760</v>
      </c>
      <c r="M73" s="27" t="s">
        <v>12</v>
      </c>
      <c r="N73" s="12" t="s">
        <v>44</v>
      </c>
      <c r="P73" s="1"/>
      <c r="S73" s="1"/>
      <c r="T73" s="1"/>
    </row>
    <row r="74" spans="1:20" s="19" customFormat="1" ht="15" customHeight="1">
      <c r="A74" s="26"/>
      <c r="B74" s="10" t="s">
        <v>169</v>
      </c>
      <c r="C74" s="10" t="s">
        <v>174</v>
      </c>
      <c r="D74" s="10" t="s">
        <v>175</v>
      </c>
      <c r="E74" s="20" t="s">
        <v>11</v>
      </c>
      <c r="F74" s="10" t="s">
        <v>43</v>
      </c>
      <c r="G74" s="10">
        <v>3</v>
      </c>
      <c r="H74" s="11">
        <f>VLOOKUP(F74,'[1]KOYAS PERFUMARY'!$B$4:$E$128,4,FALSE)</f>
        <v>93</v>
      </c>
      <c r="I74" s="11">
        <f t="shared" si="4"/>
        <v>6</v>
      </c>
      <c r="J74" s="11">
        <f t="shared" si="5"/>
        <v>36</v>
      </c>
      <c r="K74" s="11"/>
      <c r="L74" s="11">
        <f t="shared" si="6"/>
        <v>321</v>
      </c>
      <c r="M74" s="27" t="s">
        <v>4</v>
      </c>
      <c r="N74" s="12" t="s">
        <v>44</v>
      </c>
      <c r="P74" s="1"/>
      <c r="S74" s="1"/>
      <c r="T74" s="1"/>
    </row>
    <row r="75" spans="1:20" s="19" customFormat="1" ht="15" customHeight="1">
      <c r="A75" s="26"/>
      <c r="B75" s="10" t="s">
        <v>169</v>
      </c>
      <c r="C75" s="10" t="s">
        <v>174</v>
      </c>
      <c r="D75" s="10" t="s">
        <v>175</v>
      </c>
      <c r="E75" s="20" t="s">
        <v>11</v>
      </c>
      <c r="F75" s="10" t="s">
        <v>43</v>
      </c>
      <c r="G75" s="10">
        <v>1</v>
      </c>
      <c r="H75" s="11">
        <f>VLOOKUP(F75,'[1]KOYAS PERFUMARY'!$B$4:$D$127,3,FALSE)</f>
        <v>76</v>
      </c>
      <c r="I75" s="11">
        <f t="shared" si="4"/>
        <v>2</v>
      </c>
      <c r="J75" s="11">
        <f t="shared" si="5"/>
        <v>12</v>
      </c>
      <c r="K75" s="11">
        <v>30</v>
      </c>
      <c r="L75" s="11">
        <f t="shared" si="6"/>
        <v>120</v>
      </c>
      <c r="M75" s="27" t="s">
        <v>3</v>
      </c>
      <c r="N75" s="12" t="s">
        <v>44</v>
      </c>
      <c r="P75" s="1"/>
      <c r="S75" s="1"/>
      <c r="T75" s="1"/>
    </row>
    <row r="76" spans="1:20" s="19" customFormat="1" ht="15" customHeight="1">
      <c r="A76" s="26">
        <v>38</v>
      </c>
      <c r="B76" s="10" t="s">
        <v>169</v>
      </c>
      <c r="C76" s="10" t="s">
        <v>176</v>
      </c>
      <c r="D76" s="10" t="s">
        <v>177</v>
      </c>
      <c r="E76" s="20" t="s">
        <v>11</v>
      </c>
      <c r="F76" s="10" t="s">
        <v>41</v>
      </c>
      <c r="G76" s="10">
        <v>6</v>
      </c>
      <c r="H76" s="11">
        <f>VLOOKUP(F76,'[1]KOYAS PERFUMARY'!$B$4:$C$128,2,FALSE)</f>
        <v>204</v>
      </c>
      <c r="I76" s="11">
        <f t="shared" si="4"/>
        <v>12</v>
      </c>
      <c r="J76" s="11">
        <f t="shared" si="5"/>
        <v>72</v>
      </c>
      <c r="K76" s="11">
        <v>30</v>
      </c>
      <c r="L76" s="11">
        <f t="shared" si="6"/>
        <v>1338</v>
      </c>
      <c r="M76" s="27" t="s">
        <v>12</v>
      </c>
      <c r="N76" s="12" t="s">
        <v>42</v>
      </c>
      <c r="P76" s="1"/>
      <c r="S76" s="1"/>
      <c r="T76" s="1"/>
    </row>
    <row r="77" spans="1:20" s="19" customFormat="1" ht="15" customHeight="1">
      <c r="A77" s="26">
        <v>39</v>
      </c>
      <c r="B77" s="10" t="s">
        <v>169</v>
      </c>
      <c r="C77" s="10" t="s">
        <v>178</v>
      </c>
      <c r="D77" s="10" t="s">
        <v>179</v>
      </c>
      <c r="E77" s="20" t="s">
        <v>11</v>
      </c>
      <c r="F77" s="10" t="s">
        <v>98</v>
      </c>
      <c r="G77" s="10">
        <v>21</v>
      </c>
      <c r="H77" s="11">
        <f>VLOOKUP(F77,'[1]KOYAS PERFUMARY'!$B$4:$E$128,4,FALSE)</f>
        <v>70</v>
      </c>
      <c r="I77" s="11">
        <f t="shared" si="4"/>
        <v>42</v>
      </c>
      <c r="J77" s="11">
        <f t="shared" si="5"/>
        <v>252</v>
      </c>
      <c r="K77" s="11"/>
      <c r="L77" s="11">
        <f t="shared" si="6"/>
        <v>1764</v>
      </c>
      <c r="M77" s="27" t="s">
        <v>4</v>
      </c>
      <c r="N77" s="49" t="s">
        <v>99</v>
      </c>
      <c r="P77" s="1"/>
      <c r="S77" s="1"/>
      <c r="T77" s="1"/>
    </row>
    <row r="78" spans="1:20" s="19" customFormat="1" ht="15" customHeight="1">
      <c r="A78" s="26"/>
      <c r="B78" s="10" t="s">
        <v>169</v>
      </c>
      <c r="C78" s="10" t="s">
        <v>178</v>
      </c>
      <c r="D78" s="10" t="s">
        <v>179</v>
      </c>
      <c r="E78" s="20" t="s">
        <v>11</v>
      </c>
      <c r="F78" s="10" t="s">
        <v>98</v>
      </c>
      <c r="G78" s="10">
        <v>20</v>
      </c>
      <c r="H78" s="11">
        <f>VLOOKUP(F78,'[1]KOYAS PERFUMARY'!$B$4:$D$127,3,FALSE)</f>
        <v>65</v>
      </c>
      <c r="I78" s="11">
        <f t="shared" si="4"/>
        <v>40</v>
      </c>
      <c r="J78" s="11">
        <f t="shared" si="5"/>
        <v>240</v>
      </c>
      <c r="K78" s="11">
        <v>30</v>
      </c>
      <c r="L78" s="11">
        <f t="shared" si="6"/>
        <v>1610</v>
      </c>
      <c r="M78" s="27" t="s">
        <v>3</v>
      </c>
      <c r="N78" s="49" t="s">
        <v>99</v>
      </c>
      <c r="P78" s="1"/>
      <c r="S78" s="1"/>
      <c r="T78" s="1"/>
    </row>
    <row r="79" spans="1:20" s="19" customFormat="1" ht="15" customHeight="1">
      <c r="A79" s="26">
        <v>40</v>
      </c>
      <c r="B79" s="10" t="s">
        <v>169</v>
      </c>
      <c r="C79" s="10" t="s">
        <v>180</v>
      </c>
      <c r="D79" s="10" t="s">
        <v>181</v>
      </c>
      <c r="E79" s="20" t="s">
        <v>11</v>
      </c>
      <c r="F79" s="10" t="s">
        <v>182</v>
      </c>
      <c r="G79" s="10">
        <v>27</v>
      </c>
      <c r="H79" s="11">
        <f>VLOOKUP(F79,'[1]KOYAS PERFUMARY'!$B$4:$E$128,4,FALSE)</f>
        <v>58</v>
      </c>
      <c r="I79" s="11">
        <f t="shared" si="4"/>
        <v>54</v>
      </c>
      <c r="J79" s="11">
        <f t="shared" si="5"/>
        <v>324</v>
      </c>
      <c r="K79" s="11"/>
      <c r="L79" s="11">
        <f t="shared" si="6"/>
        <v>1944</v>
      </c>
      <c r="M79" s="27" t="s">
        <v>4</v>
      </c>
      <c r="N79" s="12" t="s">
        <v>183</v>
      </c>
      <c r="P79" s="1"/>
      <c r="S79" s="1"/>
      <c r="T79" s="1"/>
    </row>
    <row r="80" spans="1:20" s="19" customFormat="1" ht="15" customHeight="1">
      <c r="A80" s="26"/>
      <c r="B80" s="10" t="s">
        <v>169</v>
      </c>
      <c r="C80" s="10" t="s">
        <v>180</v>
      </c>
      <c r="D80" s="10" t="s">
        <v>181</v>
      </c>
      <c r="E80" s="20" t="s">
        <v>11</v>
      </c>
      <c r="F80" s="10" t="s">
        <v>182</v>
      </c>
      <c r="G80" s="10">
        <v>2</v>
      </c>
      <c r="H80" s="11">
        <f>VLOOKUP(F80,'[1]KOYAS PERFUMARY'!$B$4:$D$127,3,FALSE)</f>
        <v>46</v>
      </c>
      <c r="I80" s="11">
        <f t="shared" si="4"/>
        <v>4</v>
      </c>
      <c r="J80" s="11">
        <f t="shared" si="5"/>
        <v>24</v>
      </c>
      <c r="K80" s="11">
        <v>30</v>
      </c>
      <c r="L80" s="11">
        <f t="shared" si="6"/>
        <v>150</v>
      </c>
      <c r="M80" s="27" t="s">
        <v>3</v>
      </c>
      <c r="N80" s="12" t="s">
        <v>183</v>
      </c>
      <c r="P80" s="1"/>
      <c r="S80" s="1"/>
      <c r="T80" s="1"/>
    </row>
    <row r="81" spans="1:20" s="19" customFormat="1" ht="15" customHeight="1">
      <c r="A81" s="26">
        <v>41</v>
      </c>
      <c r="B81" s="10" t="s">
        <v>169</v>
      </c>
      <c r="C81" s="10" t="s">
        <v>184</v>
      </c>
      <c r="D81" s="10" t="s">
        <v>185</v>
      </c>
      <c r="E81" s="20" t="s">
        <v>11</v>
      </c>
      <c r="F81" s="45" t="s">
        <v>186</v>
      </c>
      <c r="G81" s="10">
        <v>5</v>
      </c>
      <c r="H81" s="11">
        <f>VLOOKUP(F81,'[1]KOYAS PERFUMARY'!$B$4:$C$128,2,FALSE)</f>
        <v>76</v>
      </c>
      <c r="I81" s="11">
        <f t="shared" si="4"/>
        <v>10</v>
      </c>
      <c r="J81" s="11">
        <f t="shared" si="5"/>
        <v>60</v>
      </c>
      <c r="K81" s="11"/>
      <c r="L81" s="11">
        <f t="shared" si="6"/>
        <v>450</v>
      </c>
      <c r="M81" s="27" t="s">
        <v>12</v>
      </c>
      <c r="N81" s="12" t="s">
        <v>187</v>
      </c>
      <c r="P81" s="1"/>
      <c r="S81" s="1"/>
      <c r="T81" s="1"/>
    </row>
    <row r="82" spans="1:20" s="19" customFormat="1" ht="15" customHeight="1">
      <c r="A82" s="26"/>
      <c r="B82" s="10" t="s">
        <v>169</v>
      </c>
      <c r="C82" s="10" t="s">
        <v>184</v>
      </c>
      <c r="D82" s="10" t="s">
        <v>185</v>
      </c>
      <c r="E82" s="20" t="s">
        <v>11</v>
      </c>
      <c r="F82" s="50" t="s">
        <v>186</v>
      </c>
      <c r="G82" s="10">
        <v>21</v>
      </c>
      <c r="H82" s="11">
        <f>VLOOKUP(F82,'[1]KOYAS PERFUMARY'!$B$4:$E$128,4,FALSE)</f>
        <v>53</v>
      </c>
      <c r="I82" s="11">
        <f t="shared" si="4"/>
        <v>42</v>
      </c>
      <c r="J82" s="11">
        <f t="shared" si="5"/>
        <v>252</v>
      </c>
      <c r="K82" s="11"/>
      <c r="L82" s="11">
        <f t="shared" si="6"/>
        <v>1407</v>
      </c>
      <c r="M82" s="27" t="s">
        <v>4</v>
      </c>
      <c r="N82" s="12" t="s">
        <v>187</v>
      </c>
      <c r="P82" s="1"/>
      <c r="S82" s="1"/>
      <c r="T82" s="1"/>
    </row>
    <row r="83" spans="1:20" s="19" customFormat="1" ht="15" customHeight="1">
      <c r="A83" s="26"/>
      <c r="B83" s="10" t="s">
        <v>169</v>
      </c>
      <c r="C83" s="10" t="s">
        <v>184</v>
      </c>
      <c r="D83" s="10" t="s">
        <v>185</v>
      </c>
      <c r="E83" s="20" t="s">
        <v>11</v>
      </c>
      <c r="F83" s="45" t="s">
        <v>186</v>
      </c>
      <c r="G83" s="10">
        <v>4</v>
      </c>
      <c r="H83" s="11">
        <f>VLOOKUP(F83,'[1]KOYAS PERFUMARY'!$B$4:$D$127,3,FALSE)</f>
        <v>41</v>
      </c>
      <c r="I83" s="11">
        <f t="shared" si="4"/>
        <v>8</v>
      </c>
      <c r="J83" s="11">
        <f t="shared" si="5"/>
        <v>48</v>
      </c>
      <c r="K83" s="11">
        <v>30</v>
      </c>
      <c r="L83" s="11">
        <f t="shared" si="6"/>
        <v>250</v>
      </c>
      <c r="M83" s="27" t="s">
        <v>3</v>
      </c>
      <c r="N83" s="12" t="s">
        <v>187</v>
      </c>
      <c r="P83" s="1"/>
      <c r="S83" s="1"/>
      <c r="T83" s="1"/>
    </row>
    <row r="84" spans="1:20" s="19" customFormat="1" ht="15" customHeight="1">
      <c r="A84" s="26">
        <v>42</v>
      </c>
      <c r="B84" s="10" t="s">
        <v>169</v>
      </c>
      <c r="C84" s="10" t="s">
        <v>188</v>
      </c>
      <c r="D84" s="10" t="s">
        <v>189</v>
      </c>
      <c r="E84" s="20" t="s">
        <v>11</v>
      </c>
      <c r="F84" s="10" t="s">
        <v>39</v>
      </c>
      <c r="G84" s="10">
        <v>1</v>
      </c>
      <c r="H84" s="11">
        <f>VLOOKUP(F84,'[1]KOYAS PERFUMARY'!$B$4:$C$128,2,FALSE)</f>
        <v>82</v>
      </c>
      <c r="I84" s="11">
        <f t="shared" si="4"/>
        <v>2</v>
      </c>
      <c r="J84" s="11">
        <f t="shared" si="5"/>
        <v>12</v>
      </c>
      <c r="K84" s="11"/>
      <c r="L84" s="11">
        <f t="shared" si="6"/>
        <v>96</v>
      </c>
      <c r="M84" s="27" t="s">
        <v>12</v>
      </c>
      <c r="N84" s="12" t="s">
        <v>40</v>
      </c>
      <c r="P84" s="1"/>
      <c r="S84" s="1"/>
      <c r="T84" s="1"/>
    </row>
    <row r="85" spans="1:20" s="19" customFormat="1" ht="15" customHeight="1">
      <c r="A85" s="26"/>
      <c r="B85" s="10" t="s">
        <v>169</v>
      </c>
      <c r="C85" s="10" t="s">
        <v>188</v>
      </c>
      <c r="D85" s="10" t="s">
        <v>189</v>
      </c>
      <c r="E85" s="20" t="s">
        <v>11</v>
      </c>
      <c r="F85" s="10" t="s">
        <v>39</v>
      </c>
      <c r="G85" s="10">
        <v>9</v>
      </c>
      <c r="H85" s="11">
        <f>VLOOKUP(F85,'[1]KOYAS PERFUMARY'!$B$4:$D$127,3,FALSE)</f>
        <v>46</v>
      </c>
      <c r="I85" s="11">
        <f t="shared" si="4"/>
        <v>18</v>
      </c>
      <c r="J85" s="11">
        <f t="shared" si="5"/>
        <v>108</v>
      </c>
      <c r="K85" s="11">
        <v>30</v>
      </c>
      <c r="L85" s="11">
        <f t="shared" si="6"/>
        <v>570</v>
      </c>
      <c r="M85" s="27" t="s">
        <v>3</v>
      </c>
      <c r="N85" s="12" t="s">
        <v>40</v>
      </c>
      <c r="P85" s="1"/>
      <c r="S85" s="1"/>
      <c r="T85" s="1"/>
    </row>
    <row r="86" spans="1:20" s="19" customFormat="1" ht="15" customHeight="1">
      <c r="A86" s="26">
        <v>43</v>
      </c>
      <c r="B86" s="10" t="s">
        <v>169</v>
      </c>
      <c r="C86" s="10" t="s">
        <v>190</v>
      </c>
      <c r="D86" s="10" t="s">
        <v>191</v>
      </c>
      <c r="E86" s="20" t="s">
        <v>11</v>
      </c>
      <c r="F86" s="10" t="s">
        <v>192</v>
      </c>
      <c r="G86" s="10">
        <v>5</v>
      </c>
      <c r="H86" s="11">
        <f>VLOOKUP(F86,'[1]KOYAS PERFUMARY'!$B$4:$C$128,2,FALSE)</f>
        <v>111</v>
      </c>
      <c r="I86" s="11">
        <f t="shared" si="4"/>
        <v>10</v>
      </c>
      <c r="J86" s="11">
        <f t="shared" si="5"/>
        <v>60</v>
      </c>
      <c r="K86" s="11"/>
      <c r="L86" s="11">
        <f t="shared" si="6"/>
        <v>625</v>
      </c>
      <c r="M86" s="27" t="s">
        <v>12</v>
      </c>
      <c r="N86" s="49" t="s">
        <v>193</v>
      </c>
      <c r="P86" s="1"/>
      <c r="S86" s="1"/>
      <c r="T86" s="1"/>
    </row>
    <row r="87" spans="1:20" s="19" customFormat="1" ht="15" customHeight="1">
      <c r="A87" s="26"/>
      <c r="B87" s="10" t="s">
        <v>169</v>
      </c>
      <c r="C87" s="10" t="s">
        <v>190</v>
      </c>
      <c r="D87" s="10" t="s">
        <v>191</v>
      </c>
      <c r="E87" s="20" t="s">
        <v>11</v>
      </c>
      <c r="F87" s="10" t="s">
        <v>192</v>
      </c>
      <c r="G87" s="10">
        <v>1</v>
      </c>
      <c r="H87" s="11">
        <f>VLOOKUP(F87,'[1]KOYAS PERFUMARY'!$B$4:$E$128,4,FALSE)</f>
        <v>64</v>
      </c>
      <c r="I87" s="11">
        <f t="shared" si="4"/>
        <v>2</v>
      </c>
      <c r="J87" s="11">
        <f t="shared" si="5"/>
        <v>12</v>
      </c>
      <c r="K87" s="11">
        <v>30</v>
      </c>
      <c r="L87" s="11">
        <f t="shared" si="6"/>
        <v>108</v>
      </c>
      <c r="M87" s="27" t="s">
        <v>4</v>
      </c>
      <c r="N87" s="49" t="s">
        <v>193</v>
      </c>
      <c r="P87" s="1"/>
      <c r="S87" s="1"/>
      <c r="T87" s="1"/>
    </row>
    <row r="88" spans="1:20" s="19" customFormat="1" ht="15" customHeight="1">
      <c r="A88" s="26">
        <v>44</v>
      </c>
      <c r="B88" s="10" t="s">
        <v>169</v>
      </c>
      <c r="C88" s="10" t="s">
        <v>194</v>
      </c>
      <c r="D88" s="10" t="s">
        <v>195</v>
      </c>
      <c r="E88" s="20" t="s">
        <v>11</v>
      </c>
      <c r="F88" s="10" t="s">
        <v>47</v>
      </c>
      <c r="G88" s="10">
        <v>20</v>
      </c>
      <c r="H88" s="11">
        <f>VLOOKUP(F88,'[1]KOYAS PERFUMARY'!$B$4:$D$127,3,FALSE)</f>
        <v>58</v>
      </c>
      <c r="I88" s="11">
        <f t="shared" si="4"/>
        <v>40</v>
      </c>
      <c r="J88" s="11">
        <f t="shared" si="5"/>
        <v>240</v>
      </c>
      <c r="K88" s="11">
        <v>30</v>
      </c>
      <c r="L88" s="11">
        <f t="shared" si="6"/>
        <v>1470</v>
      </c>
      <c r="M88" s="27" t="s">
        <v>3</v>
      </c>
      <c r="N88" s="12" t="s">
        <v>48</v>
      </c>
      <c r="P88" s="1"/>
      <c r="S88" s="1"/>
      <c r="T88" s="1"/>
    </row>
    <row r="89" spans="1:20" s="19" customFormat="1" ht="15" customHeight="1">
      <c r="A89" s="26">
        <f t="shared" ref="A89" si="7">A88+1</f>
        <v>45</v>
      </c>
      <c r="B89" s="10" t="s">
        <v>169</v>
      </c>
      <c r="C89" s="10" t="s">
        <v>196</v>
      </c>
      <c r="D89" s="10" t="s">
        <v>197</v>
      </c>
      <c r="E89" s="20" t="s">
        <v>11</v>
      </c>
      <c r="F89" s="10" t="s">
        <v>36</v>
      </c>
      <c r="G89" s="10">
        <v>11</v>
      </c>
      <c r="H89" s="11">
        <f>VLOOKUP(F89,'[1]KOYAS PERFUMARY'!$B$4:$C$128,2,FALSE)</f>
        <v>76</v>
      </c>
      <c r="I89" s="11">
        <f t="shared" si="4"/>
        <v>22</v>
      </c>
      <c r="J89" s="11">
        <f t="shared" si="5"/>
        <v>132</v>
      </c>
      <c r="K89" s="11"/>
      <c r="L89" s="11">
        <f t="shared" si="6"/>
        <v>990</v>
      </c>
      <c r="M89" s="27" t="s">
        <v>12</v>
      </c>
      <c r="N89" s="12" t="s">
        <v>198</v>
      </c>
      <c r="P89" s="1"/>
      <c r="S89" s="1"/>
      <c r="T89" s="1"/>
    </row>
    <row r="90" spans="1:20" s="19" customFormat="1" ht="15" customHeight="1">
      <c r="A90" s="26"/>
      <c r="B90" s="10" t="s">
        <v>169</v>
      </c>
      <c r="C90" s="10" t="s">
        <v>196</v>
      </c>
      <c r="D90" s="10" t="s">
        <v>197</v>
      </c>
      <c r="E90" s="20" t="s">
        <v>11</v>
      </c>
      <c r="F90" s="10" t="s">
        <v>36</v>
      </c>
      <c r="G90" s="10">
        <v>8</v>
      </c>
      <c r="H90" s="11">
        <f>VLOOKUP(F90,'[1]KOYAS PERFUMARY'!$B$4:$E$128,4,FALSE)</f>
        <v>53</v>
      </c>
      <c r="I90" s="11">
        <f t="shared" si="4"/>
        <v>16</v>
      </c>
      <c r="J90" s="11">
        <f t="shared" si="5"/>
        <v>96</v>
      </c>
      <c r="K90" s="11"/>
      <c r="L90" s="11">
        <f t="shared" si="6"/>
        <v>536</v>
      </c>
      <c r="M90" s="27" t="s">
        <v>4</v>
      </c>
      <c r="N90" s="12" t="s">
        <v>198</v>
      </c>
      <c r="P90" s="1"/>
      <c r="S90" s="1"/>
      <c r="T90" s="1"/>
    </row>
    <row r="91" spans="1:20" s="19" customFormat="1" ht="15" customHeight="1">
      <c r="A91" s="26"/>
      <c r="B91" s="10" t="s">
        <v>169</v>
      </c>
      <c r="C91" s="10" t="s">
        <v>196</v>
      </c>
      <c r="D91" s="10" t="s">
        <v>197</v>
      </c>
      <c r="E91" s="20" t="s">
        <v>11</v>
      </c>
      <c r="F91" s="10" t="s">
        <v>36</v>
      </c>
      <c r="G91" s="10">
        <v>12</v>
      </c>
      <c r="H91" s="11">
        <f>VLOOKUP(F91,'[1]KOYAS PERFUMARY'!$B$4:$D$127,3,FALSE)</f>
        <v>41</v>
      </c>
      <c r="I91" s="11">
        <f t="shared" si="4"/>
        <v>24</v>
      </c>
      <c r="J91" s="11">
        <f t="shared" si="5"/>
        <v>144</v>
      </c>
      <c r="K91" s="11">
        <v>30</v>
      </c>
      <c r="L91" s="11">
        <f t="shared" si="6"/>
        <v>690</v>
      </c>
      <c r="M91" s="27" t="s">
        <v>3</v>
      </c>
      <c r="N91" s="12" t="s">
        <v>198</v>
      </c>
      <c r="P91" s="1"/>
      <c r="S91" s="1"/>
      <c r="T91" s="1"/>
    </row>
    <row r="92" spans="1:20" s="19" customFormat="1" ht="15" customHeight="1">
      <c r="A92" s="26">
        <v>46</v>
      </c>
      <c r="B92" s="10" t="s">
        <v>169</v>
      </c>
      <c r="C92" s="10" t="s">
        <v>199</v>
      </c>
      <c r="D92" s="10" t="s">
        <v>200</v>
      </c>
      <c r="E92" s="20" t="s">
        <v>11</v>
      </c>
      <c r="F92" s="44" t="s">
        <v>201</v>
      </c>
      <c r="G92" s="10">
        <v>11</v>
      </c>
      <c r="H92" s="11">
        <f>VLOOKUP(F92,'[1]KOYAS PERFUMARY'!$B$4:$C$128,2,FALSE)</f>
        <v>93</v>
      </c>
      <c r="I92" s="11">
        <f t="shared" si="4"/>
        <v>22</v>
      </c>
      <c r="J92" s="11">
        <f t="shared" si="5"/>
        <v>132</v>
      </c>
      <c r="K92" s="11"/>
      <c r="L92" s="11">
        <f t="shared" si="6"/>
        <v>1177</v>
      </c>
      <c r="M92" s="27" t="s">
        <v>12</v>
      </c>
      <c r="N92" s="12" t="s">
        <v>202</v>
      </c>
      <c r="P92" s="1"/>
      <c r="S92" s="1"/>
      <c r="T92" s="1"/>
    </row>
    <row r="93" spans="1:20" s="19" customFormat="1" ht="15" customHeight="1">
      <c r="A93" s="26"/>
      <c r="B93" s="10" t="s">
        <v>169</v>
      </c>
      <c r="C93" s="10" t="s">
        <v>199</v>
      </c>
      <c r="D93" s="10" t="s">
        <v>200</v>
      </c>
      <c r="E93" s="20" t="s">
        <v>11</v>
      </c>
      <c r="F93" s="44" t="s">
        <v>201</v>
      </c>
      <c r="G93" s="10">
        <v>24</v>
      </c>
      <c r="H93" s="11">
        <f>VLOOKUP(F93,'[1]KOYAS PERFUMARY'!$B$4:$E$128,4,FALSE)</f>
        <v>58</v>
      </c>
      <c r="I93" s="11">
        <f t="shared" si="4"/>
        <v>48</v>
      </c>
      <c r="J93" s="11">
        <f t="shared" si="5"/>
        <v>288</v>
      </c>
      <c r="K93" s="11"/>
      <c r="L93" s="11">
        <f t="shared" si="6"/>
        <v>1728</v>
      </c>
      <c r="M93" s="27" t="s">
        <v>4</v>
      </c>
      <c r="N93" s="12" t="s">
        <v>202</v>
      </c>
      <c r="P93" s="1"/>
      <c r="S93" s="1"/>
      <c r="T93" s="1"/>
    </row>
    <row r="94" spans="1:20" s="19" customFormat="1" ht="15" customHeight="1">
      <c r="A94" s="26"/>
      <c r="B94" s="10" t="s">
        <v>169</v>
      </c>
      <c r="C94" s="10" t="s">
        <v>199</v>
      </c>
      <c r="D94" s="10" t="s">
        <v>200</v>
      </c>
      <c r="E94" s="20" t="s">
        <v>11</v>
      </c>
      <c r="F94" s="44" t="s">
        <v>201</v>
      </c>
      <c r="G94" s="10">
        <v>1</v>
      </c>
      <c r="H94" s="11">
        <f>VLOOKUP(F94,'[1]KOYAS PERFUMARY'!$B$4:$D$127,3,FALSE)</f>
        <v>53</v>
      </c>
      <c r="I94" s="11">
        <f t="shared" si="4"/>
        <v>2</v>
      </c>
      <c r="J94" s="11">
        <f t="shared" si="5"/>
        <v>12</v>
      </c>
      <c r="K94" s="11">
        <v>30</v>
      </c>
      <c r="L94" s="11">
        <f t="shared" si="6"/>
        <v>97</v>
      </c>
      <c r="M94" s="27" t="s">
        <v>3</v>
      </c>
      <c r="N94" s="12" t="s">
        <v>202</v>
      </c>
      <c r="P94" s="1"/>
      <c r="S94" s="1"/>
      <c r="T94" s="1"/>
    </row>
    <row r="95" spans="1:20" s="19" customFormat="1" ht="15" customHeight="1">
      <c r="A95" s="26">
        <v>47</v>
      </c>
      <c r="B95" s="10" t="s">
        <v>169</v>
      </c>
      <c r="C95" s="10" t="s">
        <v>203</v>
      </c>
      <c r="D95" s="10" t="s">
        <v>204</v>
      </c>
      <c r="E95" s="20" t="s">
        <v>11</v>
      </c>
      <c r="F95" s="10" t="s">
        <v>79</v>
      </c>
      <c r="G95" s="10">
        <v>5</v>
      </c>
      <c r="H95" s="11">
        <f>VLOOKUP(F95,'[1]KOYAS PERFUMARY'!$B$4:$C$128,2,FALSE)</f>
        <v>134</v>
      </c>
      <c r="I95" s="11">
        <f t="shared" si="4"/>
        <v>10</v>
      </c>
      <c r="J95" s="11">
        <f t="shared" si="5"/>
        <v>60</v>
      </c>
      <c r="K95" s="11"/>
      <c r="L95" s="11">
        <f t="shared" si="6"/>
        <v>740</v>
      </c>
      <c r="M95" s="27" t="s">
        <v>12</v>
      </c>
      <c r="N95" s="12" t="s">
        <v>80</v>
      </c>
      <c r="P95" s="1"/>
      <c r="S95" s="1"/>
      <c r="T95" s="1"/>
    </row>
    <row r="96" spans="1:20" s="19" customFormat="1" ht="15" customHeight="1">
      <c r="A96" s="26"/>
      <c r="B96" s="10" t="s">
        <v>169</v>
      </c>
      <c r="C96" s="10" t="s">
        <v>203</v>
      </c>
      <c r="D96" s="10" t="s">
        <v>204</v>
      </c>
      <c r="E96" s="20" t="s">
        <v>11</v>
      </c>
      <c r="F96" s="10" t="s">
        <v>79</v>
      </c>
      <c r="G96" s="10">
        <v>1</v>
      </c>
      <c r="H96" s="11">
        <f>VLOOKUP(F96,'[1]KOYAS PERFUMARY'!$B$4:$E$128,4,FALSE)</f>
        <v>58</v>
      </c>
      <c r="I96" s="11">
        <f t="shared" si="4"/>
        <v>2</v>
      </c>
      <c r="J96" s="11">
        <f t="shared" si="5"/>
        <v>12</v>
      </c>
      <c r="K96" s="11">
        <v>30</v>
      </c>
      <c r="L96" s="11">
        <f t="shared" si="6"/>
        <v>102</v>
      </c>
      <c r="M96" s="27" t="s">
        <v>4</v>
      </c>
      <c r="N96" s="12" t="s">
        <v>80</v>
      </c>
      <c r="P96" s="1"/>
      <c r="S96" s="1"/>
      <c r="T96" s="1"/>
    </row>
    <row r="97" spans="1:20" s="19" customFormat="1" ht="15" customHeight="1">
      <c r="A97" s="26">
        <v>48</v>
      </c>
      <c r="B97" s="10" t="s">
        <v>169</v>
      </c>
      <c r="C97" s="10" t="s">
        <v>205</v>
      </c>
      <c r="D97" s="10" t="s">
        <v>206</v>
      </c>
      <c r="E97" s="20" t="s">
        <v>11</v>
      </c>
      <c r="F97" s="28" t="s">
        <v>54</v>
      </c>
      <c r="G97" s="10">
        <v>5</v>
      </c>
      <c r="H97" s="11">
        <f>VLOOKUP(F97,'[1]KOYAS PERFUMARY'!$B$4:$C$128,2,FALSE)</f>
        <v>228</v>
      </c>
      <c r="I97" s="11">
        <f t="shared" si="4"/>
        <v>10</v>
      </c>
      <c r="J97" s="11">
        <f t="shared" si="5"/>
        <v>60</v>
      </c>
      <c r="K97" s="11"/>
      <c r="L97" s="11">
        <f t="shared" si="6"/>
        <v>1210</v>
      </c>
      <c r="M97" s="27" t="s">
        <v>12</v>
      </c>
      <c r="N97" s="12" t="s">
        <v>55</v>
      </c>
      <c r="P97" s="1"/>
      <c r="S97" s="1"/>
      <c r="T97" s="1"/>
    </row>
    <row r="98" spans="1:20" s="19" customFormat="1" ht="15" customHeight="1">
      <c r="A98" s="26"/>
      <c r="B98" s="10" t="s">
        <v>169</v>
      </c>
      <c r="C98" s="10" t="s">
        <v>205</v>
      </c>
      <c r="D98" s="10" t="s">
        <v>206</v>
      </c>
      <c r="E98" s="20" t="s">
        <v>11</v>
      </c>
      <c r="F98" s="10" t="s">
        <v>54</v>
      </c>
      <c r="G98" s="10">
        <v>25</v>
      </c>
      <c r="H98" s="11">
        <f>VLOOKUP(F98,'[1]KOYAS PERFUMARY'!$B$4:$E$128,4,FALSE)</f>
        <v>122</v>
      </c>
      <c r="I98" s="11">
        <f t="shared" si="4"/>
        <v>50</v>
      </c>
      <c r="J98" s="11">
        <f t="shared" si="5"/>
        <v>300</v>
      </c>
      <c r="K98" s="11"/>
      <c r="L98" s="11">
        <f t="shared" si="6"/>
        <v>3400</v>
      </c>
      <c r="M98" s="27" t="s">
        <v>4</v>
      </c>
      <c r="N98" s="12" t="s">
        <v>55</v>
      </c>
      <c r="P98" s="1"/>
      <c r="S98" s="1"/>
      <c r="T98" s="1"/>
    </row>
    <row r="99" spans="1:20" s="19" customFormat="1" ht="15" customHeight="1">
      <c r="A99" s="26"/>
      <c r="B99" s="10" t="s">
        <v>169</v>
      </c>
      <c r="C99" s="10" t="s">
        <v>205</v>
      </c>
      <c r="D99" s="10" t="s">
        <v>206</v>
      </c>
      <c r="E99" s="20" t="s">
        <v>11</v>
      </c>
      <c r="F99" s="10" t="s">
        <v>54</v>
      </c>
      <c r="G99" s="10">
        <v>2</v>
      </c>
      <c r="H99" s="11">
        <f>VLOOKUP(F99,'[1]KOYAS PERFUMARY'!$B$4:$D$127,3,FALSE)</f>
        <v>105</v>
      </c>
      <c r="I99" s="11">
        <f t="shared" si="4"/>
        <v>4</v>
      </c>
      <c r="J99" s="11">
        <f t="shared" si="5"/>
        <v>24</v>
      </c>
      <c r="K99" s="11">
        <v>30</v>
      </c>
      <c r="L99" s="11">
        <f t="shared" si="6"/>
        <v>268</v>
      </c>
      <c r="M99" s="27" t="s">
        <v>3</v>
      </c>
      <c r="N99" s="12" t="s">
        <v>55</v>
      </c>
      <c r="P99" s="1"/>
      <c r="S99" s="1"/>
      <c r="T99" s="1"/>
    </row>
    <row r="100" spans="1:20" s="19" customFormat="1" ht="15" customHeight="1">
      <c r="A100" s="26">
        <v>49</v>
      </c>
      <c r="B100" s="10" t="s">
        <v>169</v>
      </c>
      <c r="C100" s="10" t="s">
        <v>207</v>
      </c>
      <c r="D100" s="10" t="s">
        <v>208</v>
      </c>
      <c r="E100" s="20" t="s">
        <v>11</v>
      </c>
      <c r="F100" s="10" t="s">
        <v>34</v>
      </c>
      <c r="G100" s="10">
        <v>25</v>
      </c>
      <c r="H100" s="11">
        <f>VLOOKUP(F100,'[1]KOYAS PERFUMARY'!$B$4:$C$128,2,FALSE)</f>
        <v>111</v>
      </c>
      <c r="I100" s="11">
        <f t="shared" si="4"/>
        <v>50</v>
      </c>
      <c r="J100" s="11">
        <f t="shared" si="5"/>
        <v>300</v>
      </c>
      <c r="K100" s="11"/>
      <c r="L100" s="11">
        <f t="shared" si="6"/>
        <v>3125</v>
      </c>
      <c r="M100" s="27" t="s">
        <v>12</v>
      </c>
      <c r="N100" s="12" t="s">
        <v>209</v>
      </c>
      <c r="P100" s="1"/>
      <c r="S100" s="1"/>
      <c r="T100" s="1"/>
    </row>
    <row r="101" spans="1:20" s="19" customFormat="1" ht="15" customHeight="1" thickBot="1">
      <c r="A101" s="51"/>
      <c r="B101" s="52" t="s">
        <v>169</v>
      </c>
      <c r="C101" s="52" t="s">
        <v>207</v>
      </c>
      <c r="D101" s="52" t="s">
        <v>208</v>
      </c>
      <c r="E101" s="53" t="s">
        <v>11</v>
      </c>
      <c r="F101" s="52" t="s">
        <v>34</v>
      </c>
      <c r="G101" s="52">
        <v>24</v>
      </c>
      <c r="H101" s="54">
        <f>VLOOKUP(F101,'[1]KOYAS PERFUMARY'!$B$4:$E$128,4,FALSE)</f>
        <v>70</v>
      </c>
      <c r="I101" s="54">
        <f t="shared" si="4"/>
        <v>48</v>
      </c>
      <c r="J101" s="54">
        <f t="shared" si="5"/>
        <v>288</v>
      </c>
      <c r="K101" s="54">
        <v>30</v>
      </c>
      <c r="L101" s="54">
        <f t="shared" si="6"/>
        <v>2046</v>
      </c>
      <c r="M101" s="55" t="s">
        <v>4</v>
      </c>
      <c r="N101" s="12" t="s">
        <v>209</v>
      </c>
      <c r="P101" s="1"/>
      <c r="S101" s="1"/>
      <c r="T101" s="1"/>
    </row>
    <row r="102" spans="1:20" s="19" customFormat="1" ht="15" customHeight="1" thickBot="1">
      <c r="A102" s="56" t="s">
        <v>210</v>
      </c>
      <c r="B102" s="57"/>
      <c r="C102" s="57"/>
      <c r="D102" s="57"/>
      <c r="E102" s="57"/>
      <c r="F102" s="57"/>
      <c r="G102" s="57"/>
      <c r="H102" s="57"/>
      <c r="I102" s="57"/>
      <c r="J102" s="57"/>
      <c r="K102" s="58"/>
      <c r="L102" s="59">
        <f>SUM(L4:L101)</f>
        <v>110151</v>
      </c>
      <c r="M102" s="46"/>
      <c r="N102" s="46"/>
      <c r="P102" s="1"/>
      <c r="S102" s="1"/>
      <c r="T102" s="1"/>
    </row>
    <row r="103" spans="1:20" s="19" customFormat="1" ht="15" customHeight="1" thickBot="1">
      <c r="A103" s="47"/>
      <c r="B103"/>
      <c r="C103"/>
      <c r="D103"/>
      <c r="E103"/>
      <c r="F103"/>
      <c r="G103" s="60">
        <f>SUM(G4:G101)</f>
        <v>931</v>
      </c>
      <c r="H103" s="48"/>
      <c r="I103" s="48"/>
      <c r="J103" s="48"/>
      <c r="K103" s="48"/>
      <c r="L103" s="48"/>
      <c r="M103"/>
      <c r="N103"/>
      <c r="P103" s="1"/>
      <c r="S103" s="1"/>
      <c r="T103" s="1"/>
    </row>
    <row r="104" spans="1:20">
      <c r="A104" s="29" t="s">
        <v>26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1"/>
    </row>
    <row r="105" spans="1:20" ht="15.75" thickBot="1">
      <c r="A105" s="32" t="s">
        <v>49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4"/>
    </row>
    <row r="106" spans="1:20" ht="37.5" customHeight="1" thickBot="1">
      <c r="A106" s="35" t="s">
        <v>27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7"/>
    </row>
  </sheetData>
  <sortState ref="B4:N65">
    <sortCondition ref="B4:B65"/>
    <sortCondition ref="C4:C65"/>
  </sortState>
  <mergeCells count="8">
    <mergeCell ref="A104:M104"/>
    <mergeCell ref="A105:M105"/>
    <mergeCell ref="A106:M106"/>
    <mergeCell ref="A1:G1"/>
    <mergeCell ref="A2:G2"/>
    <mergeCell ref="H1:M1"/>
    <mergeCell ref="H2:M2"/>
    <mergeCell ref="A102:K102"/>
  </mergeCells>
  <pageMargins left="0.23622047244094491" right="0.11811023622047245" top="0.39370078740157483" bottom="0.62992125984251968" header="0.23622047244094491" footer="0.31496062992125984"/>
  <pageSetup paperSize="9" scale="83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25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2024-12-12T10:21:51Z</cp:lastPrinted>
  <dcterms:created xsi:type="dcterms:W3CDTF">2022-12-05T07:14:18Z</dcterms:created>
  <dcterms:modified xsi:type="dcterms:W3CDTF">2024-12-12T10:21:52Z</dcterms:modified>
</cp:coreProperties>
</file>