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3" r:id="rId2"/>
  </sheets>
  <externalReferences>
    <externalReference r:id="rId3"/>
  </externalReferences>
  <definedNames>
    <definedName name="_xlnm._FilterDatabase" localSheetId="0" hidden="1">Consignment!$A$3:$Q$42</definedName>
    <definedName name="_xlnm.Print_Titles" localSheetId="0">Consignment!$3:$3</definedName>
  </definedNames>
  <calcPr calcId="144525"/>
</workbook>
</file>

<file path=xl/calcChain.xml><?xml version="1.0" encoding="utf-8"?>
<calcChain xmlns="http://schemas.openxmlformats.org/spreadsheetml/2006/main">
  <c r="O23" i="1" l="1"/>
  <c r="L23" i="1"/>
  <c r="J23" i="1"/>
  <c r="N23" i="1" s="1"/>
  <c r="P2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6" i="1"/>
  <c r="A5" i="1"/>
  <c r="I40" i="1" l="1"/>
  <c r="H40" i="1"/>
  <c r="G40" i="1"/>
  <c r="O38" i="1"/>
  <c r="L38" i="1"/>
  <c r="J38" i="1"/>
  <c r="P37" i="1"/>
  <c r="O36" i="1"/>
  <c r="L36" i="1"/>
  <c r="J36" i="1"/>
  <c r="O35" i="1"/>
  <c r="L35" i="1"/>
  <c r="J35" i="1"/>
  <c r="O34" i="1"/>
  <c r="L34" i="1"/>
  <c r="J34" i="1"/>
  <c r="O33" i="1"/>
  <c r="L33" i="1"/>
  <c r="J33" i="1"/>
  <c r="O32" i="1"/>
  <c r="L32" i="1"/>
  <c r="J32" i="1"/>
  <c r="O31" i="1"/>
  <c r="L31" i="1"/>
  <c r="J31" i="1"/>
  <c r="P30" i="1"/>
  <c r="O29" i="1"/>
  <c r="L29" i="1"/>
  <c r="J29" i="1"/>
  <c r="O28" i="1"/>
  <c r="L28" i="1"/>
  <c r="J28" i="1"/>
  <c r="O27" i="1"/>
  <c r="L27" i="1"/>
  <c r="J27" i="1"/>
  <c r="O26" i="1"/>
  <c r="L26" i="1"/>
  <c r="J26" i="1"/>
  <c r="P25" i="1"/>
  <c r="O24" i="1"/>
  <c r="L24" i="1"/>
  <c r="J24" i="1"/>
  <c r="O22" i="1"/>
  <c r="L22" i="1"/>
  <c r="J22" i="1"/>
  <c r="O21" i="1"/>
  <c r="L21" i="1"/>
  <c r="J21" i="1"/>
  <c r="P20" i="1"/>
  <c r="P19" i="1"/>
  <c r="O18" i="1"/>
  <c r="L18" i="1"/>
  <c r="J18" i="1"/>
  <c r="P17" i="1"/>
  <c r="O16" i="1"/>
  <c r="L16" i="1"/>
  <c r="J16" i="1"/>
  <c r="P15" i="1"/>
  <c r="O14" i="1"/>
  <c r="L14" i="1"/>
  <c r="J14" i="1"/>
  <c r="O13" i="1"/>
  <c r="L13" i="1"/>
  <c r="J13" i="1"/>
  <c r="O12" i="1"/>
  <c r="L12" i="1"/>
  <c r="J12" i="1"/>
  <c r="O11" i="1"/>
  <c r="L11" i="1"/>
  <c r="J11" i="1"/>
  <c r="O9" i="1"/>
  <c r="L9" i="1"/>
  <c r="J9" i="1"/>
  <c r="O8" i="1"/>
  <c r="L8" i="1"/>
  <c r="J8" i="1"/>
  <c r="O7" i="1"/>
  <c r="L7" i="1"/>
  <c r="J7" i="1"/>
  <c r="O6" i="1"/>
  <c r="L6" i="1"/>
  <c r="J6" i="1"/>
  <c r="O5" i="1"/>
  <c r="L5" i="1"/>
  <c r="J5" i="1"/>
  <c r="O4" i="1"/>
  <c r="L4" i="1"/>
  <c r="J4" i="1"/>
  <c r="N36" i="1" l="1"/>
  <c r="P36" i="1" s="1"/>
  <c r="N38" i="1"/>
  <c r="P38" i="1" s="1"/>
  <c r="N4" i="1"/>
  <c r="P4" i="1" s="1"/>
  <c r="N6" i="1"/>
  <c r="P6" i="1" s="1"/>
  <c r="N8" i="1"/>
  <c r="P8" i="1" s="1"/>
  <c r="P10" i="1"/>
  <c r="N12" i="1"/>
  <c r="P12" i="1" s="1"/>
  <c r="N14" i="1"/>
  <c r="P14" i="1" s="1"/>
  <c r="N16" i="1"/>
  <c r="P16" i="1" s="1"/>
  <c r="N22" i="1"/>
  <c r="P22" i="1" s="1"/>
  <c r="N27" i="1"/>
  <c r="P27" i="1" s="1"/>
  <c r="N29" i="1"/>
  <c r="P29" i="1" s="1"/>
  <c r="N31" i="1"/>
  <c r="P31" i="1" s="1"/>
  <c r="N33" i="1"/>
  <c r="P33" i="1" s="1"/>
  <c r="N35" i="1"/>
  <c r="P35" i="1" s="1"/>
  <c r="N18" i="1"/>
  <c r="P18" i="1" s="1"/>
  <c r="N5" i="1"/>
  <c r="P5" i="1" s="1"/>
  <c r="N7" i="1"/>
  <c r="P7" i="1" s="1"/>
  <c r="N9" i="1"/>
  <c r="P9" i="1" s="1"/>
  <c r="N11" i="1"/>
  <c r="P11" i="1" s="1"/>
  <c r="N13" i="1"/>
  <c r="P13" i="1" s="1"/>
  <c r="N21" i="1"/>
  <c r="P21" i="1" s="1"/>
  <c r="N24" i="1"/>
  <c r="P24" i="1" s="1"/>
  <c r="N26" i="1"/>
  <c r="P26" i="1" s="1"/>
  <c r="N28" i="1"/>
  <c r="P28" i="1" s="1"/>
  <c r="N32" i="1"/>
  <c r="P32" i="1" s="1"/>
  <c r="N34" i="1"/>
  <c r="P34" i="1" s="1"/>
  <c r="G30" i="3"/>
  <c r="G18" i="3"/>
  <c r="G4" i="3"/>
  <c r="O5" i="3"/>
  <c r="L5" i="3"/>
  <c r="J5" i="3"/>
  <c r="N5" i="3" s="1"/>
  <c r="P5" i="3" s="1"/>
  <c r="O11" i="3"/>
  <c r="L11" i="3"/>
  <c r="J11" i="3"/>
  <c r="N11" i="3" s="1"/>
  <c r="P11" i="3" s="1"/>
  <c r="O10" i="3"/>
  <c r="L10" i="3"/>
  <c r="J10" i="3"/>
  <c r="P25" i="3"/>
  <c r="O9" i="3"/>
  <c r="L9" i="3"/>
  <c r="J9" i="3"/>
  <c r="O6" i="3"/>
  <c r="L6" i="3"/>
  <c r="J6" i="3"/>
  <c r="N6" i="3" s="1"/>
  <c r="P6" i="3" s="1"/>
  <c r="O21" i="3"/>
  <c r="L21" i="3"/>
  <c r="J21" i="3"/>
  <c r="P29" i="3"/>
  <c r="O17" i="3"/>
  <c r="L17" i="3"/>
  <c r="J17" i="3"/>
  <c r="N17" i="3" s="1"/>
  <c r="P17" i="3" s="1"/>
  <c r="O8" i="3"/>
  <c r="L8" i="3"/>
  <c r="J8" i="3"/>
  <c r="O7" i="3"/>
  <c r="L7" i="3"/>
  <c r="J7" i="3"/>
  <c r="N7" i="3" s="1"/>
  <c r="P7" i="3" s="1"/>
  <c r="P24" i="3"/>
  <c r="O14" i="3"/>
  <c r="L14" i="3"/>
  <c r="J14" i="3"/>
  <c r="N14" i="3" s="1"/>
  <c r="P14" i="3" s="1"/>
  <c r="O3" i="3"/>
  <c r="L3" i="3"/>
  <c r="J3" i="3"/>
  <c r="O20" i="3"/>
  <c r="L20" i="3"/>
  <c r="J20" i="3"/>
  <c r="N20" i="3" s="1"/>
  <c r="P20" i="3" s="1"/>
  <c r="O16" i="3"/>
  <c r="L16" i="3"/>
  <c r="J16" i="3"/>
  <c r="N16" i="3" s="1"/>
  <c r="P16" i="3" s="1"/>
  <c r="P28" i="3"/>
  <c r="O22" i="3"/>
  <c r="L22" i="3"/>
  <c r="J22" i="3"/>
  <c r="N22" i="3" s="1"/>
  <c r="P22" i="3" s="1"/>
  <c r="P19" i="3"/>
  <c r="O12" i="3"/>
  <c r="L12" i="3"/>
  <c r="J12" i="3"/>
  <c r="N12" i="3" s="1"/>
  <c r="P12" i="3" s="1"/>
  <c r="O15" i="3"/>
  <c r="L15" i="3"/>
  <c r="J15" i="3"/>
  <c r="P27" i="3"/>
  <c r="O13" i="3"/>
  <c r="L13" i="3"/>
  <c r="J13" i="3"/>
  <c r="O2" i="3"/>
  <c r="L2" i="3"/>
  <c r="J2" i="3"/>
  <c r="N2" i="3" s="1"/>
  <c r="P2" i="3" s="1"/>
  <c r="P23" i="3"/>
  <c r="A3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P26" i="3"/>
  <c r="P39" i="1" l="1"/>
  <c r="N3" i="3"/>
  <c r="P3" i="3" s="1"/>
  <c r="N8" i="3"/>
  <c r="P8" i="3" s="1"/>
  <c r="N13" i="3"/>
  <c r="P13" i="3" s="1"/>
  <c r="N15" i="3"/>
  <c r="P15" i="3" s="1"/>
  <c r="N21" i="3"/>
  <c r="P21" i="3" s="1"/>
  <c r="N9" i="3"/>
  <c r="P9" i="3" s="1"/>
  <c r="N10" i="3"/>
  <c r="P10" i="3" s="1"/>
  <c r="P31" i="3" l="1"/>
</calcChain>
</file>

<file path=xl/sharedStrings.xml><?xml version="1.0" encoding="utf-8"?>
<sst xmlns="http://schemas.openxmlformats.org/spreadsheetml/2006/main" count="453" uniqueCount="240">
  <si>
    <t>HARIPRIYA AGENCY</t>
  </si>
  <si>
    <t>RIYA ENTERPRISES</t>
  </si>
  <si>
    <t>SHIVA SHAKTI TRADERS</t>
  </si>
  <si>
    <t>OM SAI DISTRIBUTORS</t>
  </si>
  <si>
    <t>BINOD AGENCY</t>
  </si>
  <si>
    <t>KHERIA ENTERPRISES</t>
  </si>
  <si>
    <t>BHASKAR AGENCIES</t>
  </si>
  <si>
    <t>arnapurna traders</t>
  </si>
  <si>
    <t xml:space="preserve">VINAYAK TRADING COMPANY </t>
  </si>
  <si>
    <t>patra agencies</t>
  </si>
  <si>
    <t>KUSUM AGENCY</t>
  </si>
  <si>
    <t>KARUNAKAR MISRA</t>
  </si>
  <si>
    <t>LAXMI AGENCIES</t>
  </si>
  <si>
    <t>WEIGHT</t>
  </si>
  <si>
    <t>DASPALLA</t>
  </si>
  <si>
    <t>BARIPADA</t>
  </si>
  <si>
    <t>RAYAGADA</t>
  </si>
  <si>
    <t>BHADRAK</t>
  </si>
  <si>
    <t>DABUGAON</t>
  </si>
  <si>
    <t>SIMILIGUDA</t>
  </si>
  <si>
    <t>UMERKOT</t>
  </si>
  <si>
    <t>BOUDH</t>
  </si>
  <si>
    <t>BHANJANAGAR</t>
  </si>
  <si>
    <t>BALUGAON</t>
  </si>
  <si>
    <t>BERHAMPUR</t>
  </si>
  <si>
    <t>SALIPUR</t>
  </si>
  <si>
    <t>PURI</t>
  </si>
  <si>
    <t>KARANJIA</t>
  </si>
  <si>
    <t>BARANGA</t>
  </si>
  <si>
    <t>BALIGUDA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</si>
  <si>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</si>
  <si>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</si>
  <si>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</si>
  <si>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</si>
  <si>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</si>
  <si>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</si>
  <si>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</si>
  <si>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</si>
  <si>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</si>
  <si>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</si>
  <si>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</si>
  <si>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</si>
  <si>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</si>
  <si>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</si>
  <si>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</si>
  <si>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</si>
  <si>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</si>
  <si>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</si>
  <si>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</si>
  <si>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Kindly, verify &amp; confirm within 7 days, 
GST to be paid by Consignor under Reverse Charge Mechanism(RCM) as per GST.</t>
  </si>
  <si>
    <t>Thanking you for your business.
PRAGATI LOGISTICS</t>
  </si>
  <si>
    <t>MAHAVEER AGENCY</t>
  </si>
  <si>
    <t>GURUNTHI</t>
  </si>
  <si>
    <t>SAHU TRADERS</t>
  </si>
  <si>
    <t>arati agency</t>
  </si>
  <si>
    <t>BALASORE</t>
  </si>
  <si>
    <t>BASANTI ENTERPRISERS</t>
  </si>
  <si>
    <t>DERA</t>
  </si>
  <si>
    <t xml:space="preserve">SRI HANUMAN AGENCY </t>
  </si>
  <si>
    <t xml:space="preserve">TO,
M/S SHANTINATH DETERGENTS PVT. LTD.
Address:TAHASIL - TANGI - CHOUDWAR KHATA NO 142 PLOT NO 9 MOUZA - BADAKESHREPUR 
PS - TANGI ,9337222044
GST No: 21AADCS4720M1ZH
</t>
  </si>
  <si>
    <t>03/10/2023</t>
  </si>
  <si>
    <t>M262</t>
  </si>
  <si>
    <t>271</t>
  </si>
  <si>
    <t>04/10/2023</t>
  </si>
  <si>
    <t>M276</t>
  </si>
  <si>
    <t>272</t>
  </si>
  <si>
    <t>07/10/2023</t>
  </si>
  <si>
    <t>M277</t>
  </si>
  <si>
    <t>274</t>
  </si>
  <si>
    <t>10/10/2023</t>
  </si>
  <si>
    <t>M278</t>
  </si>
  <si>
    <t>278</t>
  </si>
  <si>
    <t>11/10/2023</t>
  </si>
  <si>
    <t>M279</t>
  </si>
  <si>
    <t>279</t>
  </si>
  <si>
    <t>M280</t>
  </si>
  <si>
    <t>281</t>
  </si>
  <si>
    <t>M281</t>
  </si>
  <si>
    <t>282</t>
  </si>
  <si>
    <t>M282</t>
  </si>
  <si>
    <t>283</t>
  </si>
  <si>
    <t>M283</t>
  </si>
  <si>
    <t>284</t>
  </si>
  <si>
    <t>12/10/2023</t>
  </si>
  <si>
    <t>M284</t>
  </si>
  <si>
    <t>285</t>
  </si>
  <si>
    <t>13/10/2023</t>
  </si>
  <si>
    <t>M285</t>
  </si>
  <si>
    <t>286</t>
  </si>
  <si>
    <t>SAHA CCTV SECURITY SOLLUTION</t>
  </si>
  <si>
    <t>M286</t>
  </si>
  <si>
    <t>287</t>
  </si>
  <si>
    <t>14/10/2023</t>
  </si>
  <si>
    <t>M287</t>
  </si>
  <si>
    <t>288</t>
  </si>
  <si>
    <t>M288</t>
  </si>
  <si>
    <t>289</t>
  </si>
  <si>
    <t>M289</t>
  </si>
  <si>
    <t>292</t>
  </si>
  <si>
    <t>M290</t>
  </si>
  <si>
    <t>293</t>
  </si>
  <si>
    <t>16/10/2023</t>
  </si>
  <si>
    <t>M291</t>
  </si>
  <si>
    <t>294</t>
  </si>
  <si>
    <t>M292</t>
  </si>
  <si>
    <t>295</t>
  </si>
  <si>
    <t>M293</t>
  </si>
  <si>
    <t>296</t>
  </si>
  <si>
    <t>20/10/2023</t>
  </si>
  <si>
    <t>M294</t>
  </si>
  <si>
    <t>300</t>
  </si>
  <si>
    <t>27/10/2023</t>
  </si>
  <si>
    <t>M295</t>
  </si>
  <si>
    <t>301</t>
  </si>
  <si>
    <t>M296</t>
  </si>
  <si>
    <t>303</t>
  </si>
  <si>
    <t>ram chandra book store</t>
  </si>
  <si>
    <t>28/10/2023</t>
  </si>
  <si>
    <t>M297</t>
  </si>
  <si>
    <t>304</t>
  </si>
  <si>
    <t>30/10/2023</t>
  </si>
  <si>
    <t>M298</t>
  </si>
  <si>
    <t>305</t>
  </si>
  <si>
    <t>31/10/2023</t>
  </si>
  <si>
    <t>M299</t>
  </si>
  <si>
    <t>306</t>
  </si>
  <si>
    <t>M300</t>
  </si>
  <si>
    <t>307</t>
  </si>
  <si>
    <t>(RUPEES TWO LAKH FIFTY TWO THOUSAND NINETY NINE ONLY)</t>
  </si>
  <si>
    <t>KHURDA</t>
  </si>
  <si>
    <t>JAY JAGANNATH DISTRIBUTORS</t>
  </si>
  <si>
    <t>LUHAGUDI</t>
  </si>
  <si>
    <t>MAA DURGA HARDWARE STORE</t>
  </si>
  <si>
    <t>RAM CHANDRA BHANDAR</t>
  </si>
  <si>
    <t>BALIMELA</t>
  </si>
  <si>
    <t>trimata agencies</t>
  </si>
  <si>
    <t>REDHAKHOL</t>
  </si>
  <si>
    <t>BISAM CUTTACK</t>
  </si>
  <si>
    <t>BINAYAK AGENCIES</t>
  </si>
  <si>
    <t>BHOGARAI</t>
  </si>
  <si>
    <t>DISCOUNT TRADER</t>
  </si>
  <si>
    <t>407</t>
  </si>
  <si>
    <t>02/2/2024</t>
  </si>
  <si>
    <t>M/393</t>
  </si>
  <si>
    <t>420</t>
  </si>
  <si>
    <t>08/2/2024</t>
  </si>
  <si>
    <t>M/394</t>
  </si>
  <si>
    <t>421</t>
  </si>
  <si>
    <t>M/395</t>
  </si>
  <si>
    <t>422</t>
  </si>
  <si>
    <t>M/396</t>
  </si>
  <si>
    <t>423</t>
  </si>
  <si>
    <t>09/2/2024</t>
  </si>
  <si>
    <t>M/397</t>
  </si>
  <si>
    <t>424</t>
  </si>
  <si>
    <t>M/398</t>
  </si>
  <si>
    <t>425</t>
  </si>
  <si>
    <t>M/399</t>
  </si>
  <si>
    <t>426</t>
  </si>
  <si>
    <t>RELIANCE RETAIL LTD</t>
  </si>
  <si>
    <t>10/2/2024</t>
  </si>
  <si>
    <t>M/401</t>
  </si>
  <si>
    <t>14/2/2024</t>
  </si>
  <si>
    <t>M/402</t>
  </si>
  <si>
    <t>428</t>
  </si>
  <si>
    <t>15/2/2024</t>
  </si>
  <si>
    <t>M/403</t>
  </si>
  <si>
    <t>BARPALI</t>
  </si>
  <si>
    <t>429</t>
  </si>
  <si>
    <t>MITTAL AGENCIES</t>
  </si>
  <si>
    <t>M/404</t>
  </si>
  <si>
    <t>430</t>
  </si>
  <si>
    <t>17/2/2024</t>
  </si>
  <si>
    <t>M/405</t>
  </si>
  <si>
    <t>431</t>
  </si>
  <si>
    <t>19/2/2024</t>
  </si>
  <si>
    <t>M/406</t>
  </si>
  <si>
    <t>KUCHINDA</t>
  </si>
  <si>
    <t>432</t>
  </si>
  <si>
    <t>BINDAL FANCY STORE</t>
  </si>
  <si>
    <t>M/407</t>
  </si>
  <si>
    <t>433</t>
  </si>
  <si>
    <t>M/408</t>
  </si>
  <si>
    <t>434</t>
  </si>
  <si>
    <t>M/409</t>
  </si>
  <si>
    <t>435</t>
  </si>
  <si>
    <t>20/2/2024</t>
  </si>
  <si>
    <t>M/410</t>
  </si>
  <si>
    <t>438</t>
  </si>
  <si>
    <t>22/2/2024</t>
  </si>
  <si>
    <t>M/411</t>
  </si>
  <si>
    <t>439</t>
  </si>
  <si>
    <t>M/412</t>
  </si>
  <si>
    <t>440</t>
  </si>
  <si>
    <t>24/2/2024</t>
  </si>
  <si>
    <t>M/414</t>
  </si>
  <si>
    <t>BRAJARAJNAGAR</t>
  </si>
  <si>
    <t>443</t>
  </si>
  <si>
    <t>PRABIN TRADERS</t>
  </si>
  <si>
    <t>M/415</t>
  </si>
  <si>
    <t>444</t>
  </si>
  <si>
    <t>27/2/2024</t>
  </si>
  <si>
    <t>M/416</t>
  </si>
  <si>
    <t>445</t>
  </si>
  <si>
    <t>M/417</t>
  </si>
  <si>
    <t>447</t>
  </si>
  <si>
    <t>M/418</t>
  </si>
  <si>
    <t>448</t>
  </si>
  <si>
    <t xml:space="preserve">M M AGENCIES </t>
  </si>
  <si>
    <t>29/2/2024</t>
  </si>
  <si>
    <t>M/419</t>
  </si>
  <si>
    <t>454</t>
  </si>
  <si>
    <t>M/420</t>
  </si>
  <si>
    <t>455</t>
  </si>
  <si>
    <t>M/421</t>
  </si>
  <si>
    <t>457</t>
  </si>
  <si>
    <t>M/422</t>
  </si>
  <si>
    <t>458</t>
  </si>
  <si>
    <t>M/423</t>
  </si>
  <si>
    <t>459</t>
  </si>
  <si>
    <t>M/424</t>
  </si>
  <si>
    <t>460</t>
  </si>
  <si>
    <t>M/425</t>
  </si>
  <si>
    <t>461</t>
  </si>
  <si>
    <t>M/426</t>
  </si>
  <si>
    <t>462</t>
  </si>
  <si>
    <t>RAMCHANDRA BHANDAR</t>
  </si>
  <si>
    <t>M/427</t>
  </si>
  <si>
    <t>463</t>
  </si>
  <si>
    <t>M/428</t>
  </si>
  <si>
    <t>MALKANGIRI</t>
  </si>
  <si>
    <t>464</t>
  </si>
  <si>
    <t>MAHAVIR GENERAL STORES</t>
  </si>
  <si>
    <t xml:space="preserve">SAHA CCTV SECURITY SOLLUTION </t>
  </si>
  <si>
    <t xml:space="preserve">SAHOO ENTERPRISES </t>
  </si>
  <si>
    <t>M/413</t>
  </si>
  <si>
    <t>BASANTIA</t>
  </si>
  <si>
    <t>KRISHNA AGENCY</t>
  </si>
  <si>
    <t>(RUPEES THREE LAKH NINETEEN THOUSAND EIGHT HUNDRED FORTY SIX ONLY)</t>
  </si>
  <si>
    <t>Bill Date: 29/02/2024
Bill NO : 41146
Total Amount: 319846.00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</si>
</sst>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164" fontId="0" fillId="0" borderId="0" xfId="0" applyNumberFormat="1" applyFont="1"/>
    <xf numFmtId="2" fontId="0" fillId="0" borderId="1" xfId="0" applyNumberFormat="1" applyFont="1" applyBorder="1" applyAlignment="1">
      <alignment horizontal="right"/>
    </xf>
    <xf numFmtId="2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/>
    <xf numFmtId="0" fontId="3" fillId="2" borderId="13" xfId="1" applyFont="1" applyFill="1" applyBorder="1" applyAlignment="1">
      <alignment horizontal="center" vertical="center" wrapText="1"/>
    </xf>
    <xf numFmtId="164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2" fontId="3" fillId="2" borderId="14" xfId="1" applyNumberFormat="1" applyFont="1" applyFill="1" applyBorder="1" applyAlignment="1">
      <alignment horizontal="center" vertical="center" wrapText="1"/>
    </xf>
    <xf numFmtId="2" fontId="3" fillId="2" borderId="15" xfId="1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2" fontId="1" fillId="0" borderId="4" xfId="0" applyNumberFormat="1" applyFont="1" applyBorder="1"/>
    <xf numFmtId="0" fontId="0" fillId="0" borderId="0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NumberFormat="1" applyFont="1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0" fillId="0" borderId="11" xfId="0" applyNumberFormat="1" applyFont="1" applyBorder="1"/>
    <xf numFmtId="2" fontId="0" fillId="0" borderId="2" xfId="0" applyNumberFormat="1" applyFont="1" applyBorder="1"/>
    <xf numFmtId="2" fontId="0" fillId="0" borderId="0" xfId="0" applyNumberFormat="1" applyFont="1"/>
    <xf numFmtId="0" fontId="0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right"/>
    </xf>
    <xf numFmtId="2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0" fontId="3" fillId="2" borderId="5" xfId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/>
    <xf numFmtId="0" fontId="0" fillId="2" borderId="2" xfId="0" applyNumberFormat="1" applyFont="1" applyFill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4" xfId="0" applyNumberFormat="1" applyFont="1" applyBorder="1" applyAlignment="1">
      <alignment horizontal="right"/>
    </xf>
    <xf numFmtId="2" fontId="0" fillId="0" borderId="15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2" borderId="4" xfId="0" applyNumberFormat="1" applyFont="1" applyFill="1" applyBorder="1" applyAlignment="1">
      <alignment horizontal="right"/>
    </xf>
    <xf numFmtId="2" fontId="1" fillId="0" borderId="4" xfId="0" applyNumberFormat="1" applyFont="1" applyBorder="1" applyAlignment="1">
      <alignment horizontal="right" vertic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" fillId="0" borderId="20" xfId="0" applyNumberFormat="1" applyFont="1" applyBorder="1" applyAlignment="1">
      <alignment horizontal="center"/>
    </xf>
    <xf numFmtId="2" fontId="0" fillId="0" borderId="17" xfId="0" applyNumberFormat="1" applyFont="1" applyBorder="1"/>
    <xf numFmtId="2" fontId="0" fillId="0" borderId="18" xfId="0" applyNumberFormat="1" applyFont="1" applyBorder="1"/>
    <xf numFmtId="14" fontId="0" fillId="0" borderId="1" xfId="0" applyNumberFormat="1" applyFont="1" applyBorder="1"/>
    <xf numFmtId="0" fontId="1" fillId="2" borderId="8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vertical="center" wrapText="1"/>
    </xf>
    <xf numFmtId="0" fontId="1" fillId="2" borderId="19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2" borderId="17" xfId="0" applyNumberFormat="1" applyFont="1" applyFill="1" applyBorder="1" applyAlignment="1">
      <alignment vertical="center" wrapText="1"/>
    </xf>
    <xf numFmtId="0" fontId="1" fillId="2" borderId="18" xfId="0" applyNumberFormat="1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wrapText="1"/>
    </xf>
    <xf numFmtId="2" fontId="1" fillId="2" borderId="7" xfId="0" applyNumberFormat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0" fillId="2" borderId="6" xfId="0" applyNumberFormat="1" applyFont="1" applyFill="1" applyBorder="1" applyAlignment="1">
      <alignment horizont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10</xdr:col>
      <xdr:colOff>104774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5505449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2.4000000000000004</v>
          </cell>
          <cell r="E4">
            <v>2.5200000000000005</v>
          </cell>
        </row>
        <row r="5">
          <cell r="C5" t="str">
            <v>ATHAMALLIK</v>
          </cell>
          <cell r="D5">
            <v>3.2</v>
          </cell>
          <cell r="E5">
            <v>3.3200000000000003</v>
          </cell>
        </row>
        <row r="6">
          <cell r="C6" t="str">
            <v>BALASORE</v>
          </cell>
          <cell r="D6">
            <v>2.5</v>
          </cell>
          <cell r="E6">
            <v>2.62</v>
          </cell>
        </row>
        <row r="7">
          <cell r="C7" t="str">
            <v>BALIAPAL</v>
          </cell>
          <cell r="D7">
            <v>3.6000000000000005</v>
          </cell>
          <cell r="E7">
            <v>3.7200000000000006</v>
          </cell>
        </row>
        <row r="8">
          <cell r="C8" t="str">
            <v>BALIGUDA</v>
          </cell>
          <cell r="D8">
            <v>4.45</v>
          </cell>
          <cell r="E8">
            <v>4.57</v>
          </cell>
        </row>
        <row r="9">
          <cell r="C9" t="str">
            <v>BALIMELA</v>
          </cell>
          <cell r="D9">
            <v>4.8999999999999995</v>
          </cell>
          <cell r="E9">
            <v>5.0199999999999996</v>
          </cell>
        </row>
        <row r="10">
          <cell r="C10" t="str">
            <v>BALUGAON</v>
          </cell>
          <cell r="D10">
            <v>2.4000000000000004</v>
          </cell>
          <cell r="E10">
            <v>2.5200000000000005</v>
          </cell>
        </row>
        <row r="11">
          <cell r="C11" t="str">
            <v>BARANGA</v>
          </cell>
          <cell r="D11">
            <v>2</v>
          </cell>
          <cell r="E11">
            <v>2.12</v>
          </cell>
        </row>
        <row r="12">
          <cell r="C12" t="str">
            <v>BARBIL</v>
          </cell>
          <cell r="D12">
            <v>4.3</v>
          </cell>
          <cell r="E12">
            <v>4.42</v>
          </cell>
        </row>
        <row r="13">
          <cell r="C13" t="str">
            <v>BARIPADA</v>
          </cell>
          <cell r="D13">
            <v>2.6</v>
          </cell>
          <cell r="E13">
            <v>2.72</v>
          </cell>
        </row>
        <row r="14">
          <cell r="C14" t="str">
            <v>BARPALI</v>
          </cell>
          <cell r="D14">
            <v>4.3</v>
          </cell>
          <cell r="E14">
            <v>4.42</v>
          </cell>
        </row>
        <row r="15">
          <cell r="C15" t="str">
            <v>BERHAMPUR</v>
          </cell>
          <cell r="D15">
            <v>2.4000000000000004</v>
          </cell>
          <cell r="E15">
            <v>2.5200000000000005</v>
          </cell>
        </row>
        <row r="16">
          <cell r="C16" t="str">
            <v>BHADRAK</v>
          </cell>
          <cell r="D16">
            <v>2.4000000000000004</v>
          </cell>
          <cell r="E16">
            <v>2.5200000000000005</v>
          </cell>
        </row>
        <row r="17">
          <cell r="C17" t="str">
            <v>BHANJANAGAR</v>
          </cell>
          <cell r="D17">
            <v>3.1000000000000005</v>
          </cell>
          <cell r="E17">
            <v>3.2200000000000006</v>
          </cell>
        </row>
        <row r="18">
          <cell r="C18" t="str">
            <v>BHAWANIPATNA</v>
          </cell>
          <cell r="D18">
            <v>3.1000000000000005</v>
          </cell>
          <cell r="E18">
            <v>3.2200000000000006</v>
          </cell>
        </row>
        <row r="19">
          <cell r="C19" t="str">
            <v>BHOGARAI</v>
          </cell>
          <cell r="D19">
            <v>3.8000000000000003</v>
          </cell>
          <cell r="E19">
            <v>3.9200000000000004</v>
          </cell>
        </row>
        <row r="20">
          <cell r="C20" t="str">
            <v>BHUBANESWAR</v>
          </cell>
          <cell r="D20">
            <v>2.4000000000000004</v>
          </cell>
          <cell r="E20">
            <v>2.5200000000000005</v>
          </cell>
        </row>
        <row r="21">
          <cell r="C21" t="str">
            <v>BIRAMITRAPUR</v>
          </cell>
          <cell r="D21">
            <v>4.3</v>
          </cell>
          <cell r="E21">
            <v>4.42</v>
          </cell>
        </row>
        <row r="22">
          <cell r="C22" t="str">
            <v>BIRIDI</v>
          </cell>
          <cell r="D22">
            <v>2.35</v>
          </cell>
          <cell r="E22">
            <v>2.4700000000000002</v>
          </cell>
        </row>
        <row r="23">
          <cell r="C23" t="str">
            <v>BISAM CUTTACK</v>
          </cell>
          <cell r="D23">
            <v>4.1500000000000004</v>
          </cell>
          <cell r="E23">
            <v>4.2700000000000005</v>
          </cell>
        </row>
        <row r="24">
          <cell r="C24" t="str">
            <v>BOIPARIGUDA</v>
          </cell>
          <cell r="D24">
            <v>4.5</v>
          </cell>
          <cell r="E24">
            <v>4.62</v>
          </cell>
        </row>
        <row r="25">
          <cell r="C25" t="str">
            <v>BOLANGIR</v>
          </cell>
          <cell r="D25">
            <v>3.1</v>
          </cell>
          <cell r="E25">
            <v>3.22</v>
          </cell>
        </row>
        <row r="26">
          <cell r="C26" t="str">
            <v>BORIGUMA</v>
          </cell>
          <cell r="D26">
            <v>3.5000000000000004</v>
          </cell>
          <cell r="E26">
            <v>3.6200000000000006</v>
          </cell>
        </row>
        <row r="27">
          <cell r="C27" t="str">
            <v>BOUDH</v>
          </cell>
          <cell r="D27">
            <v>4.1500000000000004</v>
          </cell>
          <cell r="E27">
            <v>4.2700000000000005</v>
          </cell>
        </row>
        <row r="28">
          <cell r="C28" t="str">
            <v>BRAJARAJNAGAR</v>
          </cell>
          <cell r="D28">
            <v>4.1500000000000004</v>
          </cell>
          <cell r="E28">
            <v>4.2700000000000005</v>
          </cell>
        </row>
        <row r="29">
          <cell r="C29" t="str">
            <v>CHANDIPUR</v>
          </cell>
          <cell r="D29">
            <v>3.3000000000000007</v>
          </cell>
          <cell r="E29">
            <v>3.4200000000000008</v>
          </cell>
        </row>
        <row r="30">
          <cell r="C30" t="str">
            <v>CHANDIPUT</v>
          </cell>
          <cell r="D30">
            <v>3.7000000000000006</v>
          </cell>
          <cell r="E30">
            <v>3.8200000000000007</v>
          </cell>
        </row>
        <row r="31">
          <cell r="C31" t="str">
            <v>CHANDPUR</v>
          </cell>
          <cell r="D31">
            <v>2.4000000000000004</v>
          </cell>
          <cell r="E31">
            <v>2.5200000000000005</v>
          </cell>
        </row>
        <row r="32">
          <cell r="C32" t="str">
            <v>CUTTACK</v>
          </cell>
          <cell r="D32">
            <v>1.7999999999999998</v>
          </cell>
          <cell r="E32">
            <v>1.92</v>
          </cell>
        </row>
        <row r="33">
          <cell r="C33" t="str">
            <v>DABUGAON</v>
          </cell>
          <cell r="D33">
            <v>4.7</v>
          </cell>
          <cell r="E33">
            <v>4.82</v>
          </cell>
        </row>
        <row r="34">
          <cell r="C34" t="str">
            <v>DASPALLA</v>
          </cell>
          <cell r="D34">
            <v>3.1000000000000005</v>
          </cell>
          <cell r="E34">
            <v>3.2200000000000006</v>
          </cell>
        </row>
        <row r="35">
          <cell r="C35" t="str">
            <v>DEOGARH</v>
          </cell>
          <cell r="D35">
            <v>3.3000000000000007</v>
          </cell>
          <cell r="E35">
            <v>3.4200000000000008</v>
          </cell>
        </row>
        <row r="36">
          <cell r="C36" t="str">
            <v>DIGAPAHANDI</v>
          </cell>
          <cell r="D36">
            <v>3.3000000000000007</v>
          </cell>
          <cell r="E36">
            <v>3.4200000000000008</v>
          </cell>
        </row>
        <row r="37">
          <cell r="C37" t="str">
            <v>GAJAPATI</v>
          </cell>
          <cell r="D37">
            <v>4.5</v>
          </cell>
          <cell r="E37">
            <v>4.62</v>
          </cell>
        </row>
        <row r="38">
          <cell r="C38" t="str">
            <v>GARABANDHA</v>
          </cell>
          <cell r="D38">
            <v>5</v>
          </cell>
          <cell r="E38">
            <v>5.12</v>
          </cell>
        </row>
        <row r="39">
          <cell r="C39" t="str">
            <v>GHATGAON</v>
          </cell>
          <cell r="D39">
            <v>3.1000000000000005</v>
          </cell>
          <cell r="E39">
            <v>3.2200000000000006</v>
          </cell>
        </row>
        <row r="40">
          <cell r="C40" t="str">
            <v>GUDARI</v>
          </cell>
          <cell r="D40">
            <v>3.9000000000000004</v>
          </cell>
          <cell r="E40">
            <v>4.0200000000000005</v>
          </cell>
        </row>
        <row r="41">
          <cell r="C41" t="str">
            <v>GURUNTHI</v>
          </cell>
          <cell r="D41">
            <v>2.5</v>
          </cell>
          <cell r="E41">
            <v>2.62</v>
          </cell>
        </row>
        <row r="42">
          <cell r="C42" t="str">
            <v>JAGATSINGHPUR</v>
          </cell>
          <cell r="D42">
            <v>2.35</v>
          </cell>
          <cell r="E42">
            <v>2.4700000000000002</v>
          </cell>
        </row>
        <row r="43">
          <cell r="C43" t="str">
            <v>JALESWAR</v>
          </cell>
          <cell r="D43">
            <v>3.4500000000000006</v>
          </cell>
          <cell r="E43">
            <v>3.5700000000000007</v>
          </cell>
        </row>
        <row r="44">
          <cell r="C44" t="str">
            <v>JARKA</v>
          </cell>
          <cell r="D44">
            <v>2.1</v>
          </cell>
          <cell r="E44">
            <v>2.2200000000000002</v>
          </cell>
        </row>
        <row r="45">
          <cell r="C45" t="str">
            <v>JEYPORE</v>
          </cell>
          <cell r="D45">
            <v>3.6000000000000005</v>
          </cell>
          <cell r="E45">
            <v>3.7200000000000006</v>
          </cell>
        </row>
        <row r="46">
          <cell r="C46" t="str">
            <v>JHARSUGUDA</v>
          </cell>
          <cell r="D46">
            <v>3.4000000000000004</v>
          </cell>
          <cell r="E46">
            <v>3.5200000000000005</v>
          </cell>
        </row>
        <row r="47">
          <cell r="C47" t="str">
            <v>KABISURYANAGAR</v>
          </cell>
          <cell r="D47">
            <v>3.4000000000000004</v>
          </cell>
          <cell r="E47">
            <v>3.5200000000000005</v>
          </cell>
        </row>
        <row r="48">
          <cell r="C48" t="str">
            <v>KARANJIA</v>
          </cell>
          <cell r="D48">
            <v>3.4000000000000004</v>
          </cell>
          <cell r="E48">
            <v>3.5200000000000005</v>
          </cell>
        </row>
        <row r="49">
          <cell r="C49" t="str">
            <v>KENDRAPARA</v>
          </cell>
          <cell r="D49">
            <v>2.35</v>
          </cell>
          <cell r="E49">
            <v>2.4700000000000002</v>
          </cell>
        </row>
        <row r="50">
          <cell r="C50" t="str">
            <v>KEONJHAR</v>
          </cell>
          <cell r="D50">
            <v>2.7</v>
          </cell>
          <cell r="E50">
            <v>2.8200000000000003</v>
          </cell>
        </row>
        <row r="51">
          <cell r="C51" t="str">
            <v>KESHPUR</v>
          </cell>
          <cell r="D51">
            <v>2.5</v>
          </cell>
          <cell r="E51">
            <v>2.62</v>
          </cell>
        </row>
        <row r="52">
          <cell r="C52" t="str">
            <v>KESINGA</v>
          </cell>
          <cell r="D52">
            <v>3.1000000000000005</v>
          </cell>
          <cell r="E52">
            <v>3.2200000000000006</v>
          </cell>
        </row>
        <row r="53">
          <cell r="C53" t="str">
            <v>KHALARI</v>
          </cell>
          <cell r="D53">
            <v>2.4000000000000004</v>
          </cell>
          <cell r="E53">
            <v>2.5200000000000005</v>
          </cell>
        </row>
        <row r="54">
          <cell r="C54" t="str">
            <v>KHALIKOT</v>
          </cell>
          <cell r="D54">
            <v>3.1</v>
          </cell>
          <cell r="E54">
            <v>3.22</v>
          </cell>
        </row>
        <row r="55">
          <cell r="C55" t="str">
            <v>KHAMAR</v>
          </cell>
          <cell r="D55">
            <v>3.5000000000000004</v>
          </cell>
          <cell r="E55">
            <v>3.6200000000000006</v>
          </cell>
        </row>
        <row r="56">
          <cell r="C56" t="str">
            <v>KHURDA</v>
          </cell>
          <cell r="D56">
            <v>2.3000000000000003</v>
          </cell>
          <cell r="E56">
            <v>2.4200000000000004</v>
          </cell>
        </row>
        <row r="57">
          <cell r="C57" t="str">
            <v>KORAPUT</v>
          </cell>
          <cell r="D57">
            <v>4</v>
          </cell>
          <cell r="E57">
            <v>4.12</v>
          </cell>
        </row>
        <row r="58">
          <cell r="C58" t="str">
            <v>KUARMUNDA</v>
          </cell>
          <cell r="D58">
            <v>3.4000000000000004</v>
          </cell>
          <cell r="E58">
            <v>3.5200000000000005</v>
          </cell>
        </row>
        <row r="59">
          <cell r="C59" t="str">
            <v>KUCHINDA</v>
          </cell>
          <cell r="D59">
            <v>4.2</v>
          </cell>
          <cell r="E59">
            <v>4.32</v>
          </cell>
        </row>
        <row r="60">
          <cell r="C60" t="str">
            <v>KUNDANDEIPUR</v>
          </cell>
          <cell r="D60">
            <v>2.2000000000000002</v>
          </cell>
          <cell r="E60">
            <v>2.3200000000000003</v>
          </cell>
        </row>
        <row r="61">
          <cell r="C61" t="str">
            <v>LUHAGUDI</v>
          </cell>
          <cell r="D61">
            <v>3.1</v>
          </cell>
          <cell r="E61">
            <v>3.22</v>
          </cell>
        </row>
        <row r="62">
          <cell r="C62" t="str">
            <v>MAIDALPUR</v>
          </cell>
          <cell r="D62">
            <v>4.9000000000000004</v>
          </cell>
          <cell r="E62">
            <v>5.0200000000000005</v>
          </cell>
        </row>
        <row r="63">
          <cell r="C63" t="str">
            <v>MALKANGIRI</v>
          </cell>
          <cell r="D63">
            <v>4.7</v>
          </cell>
          <cell r="E63">
            <v>4.82</v>
          </cell>
        </row>
        <row r="64">
          <cell r="C64" t="str">
            <v>MAYURBHANJ</v>
          </cell>
          <cell r="D64">
            <v>3.3000000000000007</v>
          </cell>
          <cell r="E64">
            <v>3.4200000000000008</v>
          </cell>
        </row>
        <row r="65">
          <cell r="C65" t="str">
            <v>MOHANA</v>
          </cell>
          <cell r="D65">
            <v>3.4000000000000004</v>
          </cell>
          <cell r="E65">
            <v>3.5200000000000005</v>
          </cell>
        </row>
        <row r="66">
          <cell r="C66" t="str">
            <v>NAYAGARH</v>
          </cell>
          <cell r="D66">
            <v>2.8000000000000003</v>
          </cell>
          <cell r="E66">
            <v>2.9200000000000004</v>
          </cell>
        </row>
        <row r="67">
          <cell r="C67" t="str">
            <v>NUAPARA</v>
          </cell>
          <cell r="D67">
            <v>4.2</v>
          </cell>
          <cell r="E67">
            <v>4.32</v>
          </cell>
        </row>
        <row r="68">
          <cell r="C68" t="str">
            <v>PADMAPUR(BARAGARH)</v>
          </cell>
          <cell r="D68">
            <v>4.8</v>
          </cell>
          <cell r="E68">
            <v>4.92</v>
          </cell>
        </row>
        <row r="69">
          <cell r="C69" t="str">
            <v>PADMAPUR(GNP)</v>
          </cell>
          <cell r="D69">
            <v>3.4500000000000006</v>
          </cell>
          <cell r="E69">
            <v>3.5700000000000007</v>
          </cell>
        </row>
        <row r="70">
          <cell r="C70" t="str">
            <v>PARADEEP</v>
          </cell>
          <cell r="D70">
            <v>2.4000000000000004</v>
          </cell>
          <cell r="E70">
            <v>2.5200000000000005</v>
          </cell>
        </row>
        <row r="71">
          <cell r="C71" t="str">
            <v>PARALAKHEMUNDI</v>
          </cell>
          <cell r="D71">
            <v>4.1000000000000005</v>
          </cell>
          <cell r="E71">
            <v>4.2200000000000006</v>
          </cell>
        </row>
        <row r="72">
          <cell r="C72" t="str">
            <v>PHULBANI</v>
          </cell>
          <cell r="D72">
            <v>4.1000000000000005</v>
          </cell>
          <cell r="E72">
            <v>4.2200000000000006</v>
          </cell>
        </row>
        <row r="73">
          <cell r="C73" t="str">
            <v>PURI</v>
          </cell>
          <cell r="D73">
            <v>2.5</v>
          </cell>
          <cell r="E73">
            <v>2.62</v>
          </cell>
        </row>
        <row r="74">
          <cell r="C74" t="str">
            <v>RAJGANGPUR</v>
          </cell>
          <cell r="D74">
            <v>3.9000000000000004</v>
          </cell>
          <cell r="E74">
            <v>4.0200000000000005</v>
          </cell>
        </row>
        <row r="75">
          <cell r="C75" t="str">
            <v>RAYAGADA</v>
          </cell>
          <cell r="D75">
            <v>3.1000000000000005</v>
          </cell>
          <cell r="E75">
            <v>3.2200000000000006</v>
          </cell>
        </row>
        <row r="76">
          <cell r="C76" t="str">
            <v>REDHAKHOL</v>
          </cell>
          <cell r="D76">
            <v>4.1500000000000004</v>
          </cell>
          <cell r="E76">
            <v>4.2700000000000005</v>
          </cell>
        </row>
        <row r="77">
          <cell r="C77" t="str">
            <v>ROURKELA</v>
          </cell>
          <cell r="D77">
            <v>2.8000000000000003</v>
          </cell>
          <cell r="E77">
            <v>2.9200000000000004</v>
          </cell>
        </row>
        <row r="78">
          <cell r="C78" t="str">
            <v>SALIPUR</v>
          </cell>
          <cell r="D78">
            <v>2</v>
          </cell>
          <cell r="E78">
            <v>2.12</v>
          </cell>
        </row>
        <row r="79">
          <cell r="C79" t="str">
            <v>SAMBALPUR</v>
          </cell>
          <cell r="D79">
            <v>2.6</v>
          </cell>
          <cell r="E79">
            <v>2.72</v>
          </cell>
        </row>
        <row r="80">
          <cell r="C80" t="str">
            <v>SIMILIGUDA</v>
          </cell>
          <cell r="D80">
            <v>3.9000000000000004</v>
          </cell>
          <cell r="E80">
            <v>4.0200000000000005</v>
          </cell>
        </row>
        <row r="81">
          <cell r="C81" t="str">
            <v>SORO</v>
          </cell>
          <cell r="D81">
            <v>2.7</v>
          </cell>
          <cell r="E81">
            <v>2.8200000000000003</v>
          </cell>
        </row>
        <row r="82">
          <cell r="C82" t="str">
            <v>TALCHER</v>
          </cell>
          <cell r="D82">
            <v>2.4000000000000004</v>
          </cell>
          <cell r="E82">
            <v>2.5200000000000005</v>
          </cell>
        </row>
        <row r="83">
          <cell r="C83" t="str">
            <v>TIRTOL</v>
          </cell>
          <cell r="D83">
            <v>2.3000000000000003</v>
          </cell>
          <cell r="E83">
            <v>2.4200000000000004</v>
          </cell>
        </row>
        <row r="84">
          <cell r="C84" t="str">
            <v>UDALA</v>
          </cell>
          <cell r="D84">
            <v>3.2000000000000006</v>
          </cell>
          <cell r="E84">
            <v>3.3200000000000007</v>
          </cell>
        </row>
        <row r="85">
          <cell r="C85" t="str">
            <v>UMERKOT</v>
          </cell>
          <cell r="D85">
            <v>3.7000000000000006</v>
          </cell>
          <cell r="E85">
            <v>3.8200000000000007</v>
          </cell>
        </row>
        <row r="86">
          <cell r="C86" t="str">
            <v>TANGI</v>
          </cell>
          <cell r="D86">
            <v>2.3000000000000003</v>
          </cell>
          <cell r="E86">
            <v>1.65</v>
          </cell>
        </row>
        <row r="87">
          <cell r="C87" t="str">
            <v>DERA</v>
          </cell>
          <cell r="E87">
            <v>2.52</v>
          </cell>
        </row>
        <row r="88">
          <cell r="C88" t="str">
            <v xml:space="preserve">BAHARPAL </v>
          </cell>
          <cell r="E88">
            <v>2.82</v>
          </cell>
        </row>
        <row r="89">
          <cell r="C89" t="str">
            <v>PASUDA (KHUNTA)</v>
          </cell>
          <cell r="E89">
            <v>3.6</v>
          </cell>
        </row>
        <row r="90">
          <cell r="C90" t="str">
            <v>BASANTIA</v>
          </cell>
          <cell r="E90">
            <v>2.82</v>
          </cell>
        </row>
        <row r="91">
          <cell r="C91" t="str">
            <v>TIKARPADA</v>
          </cell>
          <cell r="E91">
            <v>3.32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Q2" sqref="Q2"/>
    </sheetView>
  </sheetViews>
  <sheetFormatPr defaultColWidth="9" defaultRowHeight="15"/>
  <cols>
    <col min="1" max="1" width="4.5703125" style="3" customWidth="1"/>
    <col min="2" max="2" width="10.28515625" style="8" customWidth="1"/>
    <col min="3" max="3" width="7.42578125" customWidth="1"/>
    <col min="4" max="4" width="6.42578125" bestFit="1" customWidth="1"/>
    <col min="5" max="5" width="16.5703125" customWidth="1"/>
    <col min="6" max="6" width="6.5703125" customWidth="1"/>
    <col min="7" max="7" width="7" customWidth="1"/>
    <col min="8" max="8" width="8.42578125" bestFit="1" customWidth="1"/>
    <col min="9" max="10" width="8.28515625" customWidth="1"/>
    <col min="11" max="11" width="8.5703125" customWidth="1"/>
    <col min="12" max="12" width="7.5703125" customWidth="1"/>
    <col min="13" max="13" width="7.140625" customWidth="1"/>
    <col min="14" max="14" width="10.5703125" customWidth="1"/>
    <col min="15" max="15" width="8.42578125" customWidth="1"/>
    <col min="16" max="16" width="10" customWidth="1"/>
    <col min="17" max="17" width="32.7109375" bestFit="1" customWidth="1"/>
    <col min="18" max="19" width="9.5703125" bestFit="1" customWidth="1"/>
  </cols>
  <sheetData>
    <row r="1" spans="1:19" ht="90.75" customHeight="1" thickBot="1">
      <c r="A1" s="61"/>
      <c r="B1" s="62"/>
      <c r="C1" s="62"/>
      <c r="D1" s="62"/>
      <c r="E1" s="62"/>
      <c r="F1" s="62"/>
      <c r="G1" s="62"/>
      <c r="H1" s="62"/>
      <c r="I1" s="62"/>
      <c r="J1" s="62"/>
      <c r="K1" s="63"/>
      <c r="L1" s="64" t="s">
        <v>48</v>
      </c>
      <c r="M1" s="65"/>
      <c r="N1" s="65"/>
      <c r="O1" s="65"/>
      <c r="P1" s="66"/>
    </row>
    <row r="2" spans="1:19" ht="112.5" customHeight="1" thickBot="1">
      <c r="A2" s="67" t="s">
        <v>59</v>
      </c>
      <c r="B2" s="68"/>
      <c r="C2" s="68"/>
      <c r="D2" s="68"/>
      <c r="E2" s="68"/>
      <c r="F2" s="69"/>
      <c r="G2" s="69"/>
      <c r="H2" s="69"/>
      <c r="I2" s="69"/>
      <c r="J2" s="69"/>
      <c r="K2" s="69"/>
      <c r="L2" s="64" t="s">
        <v>239</v>
      </c>
      <c r="M2" s="65"/>
      <c r="N2" s="65"/>
      <c r="O2" s="65"/>
      <c r="P2" s="66"/>
      <c r="Q2" s="27"/>
      <c r="S2" s="27"/>
    </row>
    <row r="3" spans="1:19" ht="45.75" thickBot="1">
      <c r="A3" s="33" t="s">
        <v>31</v>
      </c>
      <c r="B3" s="34" t="s">
        <v>33</v>
      </c>
      <c r="C3" s="35" t="s">
        <v>32</v>
      </c>
      <c r="D3" s="36" t="s">
        <v>36</v>
      </c>
      <c r="E3" s="36" t="s">
        <v>30</v>
      </c>
      <c r="F3" s="36" t="s">
        <v>34</v>
      </c>
      <c r="G3" s="36" t="s">
        <v>37</v>
      </c>
      <c r="H3" s="36" t="s">
        <v>38</v>
      </c>
      <c r="I3" s="36" t="s">
        <v>13</v>
      </c>
      <c r="J3" s="37" t="s">
        <v>39</v>
      </c>
      <c r="K3" s="37" t="s">
        <v>40</v>
      </c>
      <c r="L3" s="37" t="s">
        <v>41</v>
      </c>
      <c r="M3" s="37" t="s">
        <v>42</v>
      </c>
      <c r="N3" s="37" t="s">
        <v>43</v>
      </c>
      <c r="O3" s="37" t="s">
        <v>44</v>
      </c>
      <c r="P3" s="38" t="s">
        <v>45</v>
      </c>
      <c r="Q3" s="10" t="s">
        <v>35</v>
      </c>
    </row>
    <row r="4" spans="1:19">
      <c r="A4" s="41">
        <v>1</v>
      </c>
      <c r="B4" s="42" t="s">
        <v>142</v>
      </c>
      <c r="C4" s="42" t="s">
        <v>143</v>
      </c>
      <c r="D4" s="42" t="s">
        <v>46</v>
      </c>
      <c r="E4" s="42" t="s">
        <v>136</v>
      </c>
      <c r="F4" s="42" t="s">
        <v>144</v>
      </c>
      <c r="G4" s="42">
        <v>63</v>
      </c>
      <c r="H4" s="42">
        <v>11</v>
      </c>
      <c r="I4" s="42">
        <v>1008</v>
      </c>
      <c r="J4" s="43">
        <f>VLOOKUP(E4,'[1]SAFE CHEM INDUSTRIES'!$C$4:$E$94,3,FALSE)</f>
        <v>4.2700000000000005</v>
      </c>
      <c r="K4" s="43">
        <v>75</v>
      </c>
      <c r="L4" s="43">
        <f>G4*2</f>
        <v>126</v>
      </c>
      <c r="M4" s="44">
        <v>30</v>
      </c>
      <c r="N4" s="44">
        <f>I4*J4+L4+M4</f>
        <v>4460.1600000000008</v>
      </c>
      <c r="O4" s="44">
        <f>H4*K4</f>
        <v>825</v>
      </c>
      <c r="P4" s="45">
        <f>N4+O4</f>
        <v>5285.1600000000008</v>
      </c>
      <c r="Q4" s="39" t="s">
        <v>234</v>
      </c>
    </row>
    <row r="5" spans="1:19">
      <c r="A5" s="17">
        <f>A4+1</f>
        <v>2</v>
      </c>
      <c r="B5" s="2" t="s">
        <v>145</v>
      </c>
      <c r="C5" s="2" t="s">
        <v>146</v>
      </c>
      <c r="D5" s="2" t="s">
        <v>46</v>
      </c>
      <c r="E5" s="2" t="s">
        <v>18</v>
      </c>
      <c r="F5" s="2" t="s">
        <v>147</v>
      </c>
      <c r="G5" s="2">
        <v>242</v>
      </c>
      <c r="H5" s="2">
        <v>4</v>
      </c>
      <c r="I5" s="2">
        <v>1880</v>
      </c>
      <c r="J5" s="5">
        <f>VLOOKUP(E5,'[1]SAFE CHEM INDUSTRIES'!$C$4:$E$94,3,FALSE)</f>
        <v>4.82</v>
      </c>
      <c r="K5" s="5">
        <v>75</v>
      </c>
      <c r="L5" s="5">
        <f t="shared" ref="L5:L38" si="0">G5*2</f>
        <v>484</v>
      </c>
      <c r="M5" s="9">
        <v>30</v>
      </c>
      <c r="N5" s="9">
        <f t="shared" ref="N5:N38" si="1">I5*J5+L5+M5</f>
        <v>9575.6</v>
      </c>
      <c r="O5" s="9">
        <f t="shared" ref="O5:O38" si="2">H5*K5</f>
        <v>300</v>
      </c>
      <c r="P5" s="46">
        <f t="shared" ref="P5:P38" si="3">N5+O5</f>
        <v>9875.6</v>
      </c>
      <c r="Q5" s="11" t="s">
        <v>2</v>
      </c>
    </row>
    <row r="6" spans="1:19">
      <c r="A6" s="17">
        <f t="shared" ref="A6:A38" si="4">A5+1</f>
        <v>3</v>
      </c>
      <c r="B6" s="2" t="s">
        <v>145</v>
      </c>
      <c r="C6" s="2" t="s">
        <v>148</v>
      </c>
      <c r="D6" s="2" t="s">
        <v>46</v>
      </c>
      <c r="E6" s="2" t="s">
        <v>21</v>
      </c>
      <c r="F6" s="2" t="s">
        <v>149</v>
      </c>
      <c r="G6" s="2">
        <v>152</v>
      </c>
      <c r="H6" s="2">
        <v>3</v>
      </c>
      <c r="I6" s="2">
        <v>1121</v>
      </c>
      <c r="J6" s="5">
        <f>VLOOKUP(E6,'[1]SAFE CHEM INDUSTRIES'!$C$4:$E$94,3,FALSE)</f>
        <v>4.2700000000000005</v>
      </c>
      <c r="K6" s="5">
        <v>75</v>
      </c>
      <c r="L6" s="5">
        <f t="shared" si="0"/>
        <v>304</v>
      </c>
      <c r="M6" s="9">
        <v>30</v>
      </c>
      <c r="N6" s="9">
        <f t="shared" si="1"/>
        <v>5120.67</v>
      </c>
      <c r="O6" s="9">
        <f t="shared" si="2"/>
        <v>225</v>
      </c>
      <c r="P6" s="46">
        <f t="shared" si="3"/>
        <v>5345.67</v>
      </c>
      <c r="Q6" s="11" t="s">
        <v>4</v>
      </c>
    </row>
    <row r="7" spans="1:19">
      <c r="A7" s="17">
        <f t="shared" si="4"/>
        <v>4</v>
      </c>
      <c r="B7" s="2" t="s">
        <v>145</v>
      </c>
      <c r="C7" s="2" t="s">
        <v>150</v>
      </c>
      <c r="D7" s="2" t="s">
        <v>46</v>
      </c>
      <c r="E7" s="2" t="s">
        <v>17</v>
      </c>
      <c r="F7" s="2" t="s">
        <v>151</v>
      </c>
      <c r="G7" s="2">
        <v>100</v>
      </c>
      <c r="H7" s="2">
        <v>6</v>
      </c>
      <c r="I7" s="2">
        <v>1349</v>
      </c>
      <c r="J7" s="5">
        <f>VLOOKUP(E7,'[1]SAFE CHEM INDUSTRIES'!$C$4:$E$94,3,FALSE)</f>
        <v>2.5200000000000005</v>
      </c>
      <c r="K7" s="5">
        <v>75</v>
      </c>
      <c r="L7" s="5">
        <f t="shared" si="0"/>
        <v>200</v>
      </c>
      <c r="M7" s="9">
        <v>30</v>
      </c>
      <c r="N7" s="9">
        <f t="shared" si="1"/>
        <v>3629.4800000000005</v>
      </c>
      <c r="O7" s="9">
        <f t="shared" si="2"/>
        <v>450</v>
      </c>
      <c r="P7" s="46">
        <f t="shared" si="3"/>
        <v>4079.4800000000005</v>
      </c>
      <c r="Q7" s="11" t="s">
        <v>133</v>
      </c>
    </row>
    <row r="8" spans="1:19">
      <c r="A8" s="17">
        <f t="shared" si="4"/>
        <v>5</v>
      </c>
      <c r="B8" s="2" t="s">
        <v>152</v>
      </c>
      <c r="C8" s="2" t="s">
        <v>153</v>
      </c>
      <c r="D8" s="2" t="s">
        <v>46</v>
      </c>
      <c r="E8" s="2" t="s">
        <v>134</v>
      </c>
      <c r="F8" s="2" t="s">
        <v>154</v>
      </c>
      <c r="G8" s="2">
        <v>468</v>
      </c>
      <c r="H8" s="2">
        <v>7</v>
      </c>
      <c r="I8" s="2">
        <v>4283</v>
      </c>
      <c r="J8" s="5">
        <f>VLOOKUP(E8,'[1]SAFE CHEM INDUSTRIES'!$C$4:$E$94,3,FALSE)</f>
        <v>5.0199999999999996</v>
      </c>
      <c r="K8" s="5">
        <v>75</v>
      </c>
      <c r="L8" s="5">
        <f t="shared" si="0"/>
        <v>936</v>
      </c>
      <c r="M8" s="9">
        <v>30</v>
      </c>
      <c r="N8" s="9">
        <f t="shared" si="1"/>
        <v>22466.66</v>
      </c>
      <c r="O8" s="9">
        <f t="shared" si="2"/>
        <v>525</v>
      </c>
      <c r="P8" s="46">
        <f t="shared" si="3"/>
        <v>22991.66</v>
      </c>
      <c r="Q8" s="11" t="s">
        <v>135</v>
      </c>
    </row>
    <row r="9" spans="1:19">
      <c r="A9" s="17">
        <f t="shared" si="4"/>
        <v>6</v>
      </c>
      <c r="B9" s="2" t="s">
        <v>152</v>
      </c>
      <c r="C9" s="2" t="s">
        <v>155</v>
      </c>
      <c r="D9" s="2" t="s">
        <v>46</v>
      </c>
      <c r="E9" s="2" t="s">
        <v>134</v>
      </c>
      <c r="F9" s="2" t="s">
        <v>156</v>
      </c>
      <c r="G9" s="2">
        <v>51</v>
      </c>
      <c r="H9" s="2"/>
      <c r="I9" s="2">
        <v>303</v>
      </c>
      <c r="J9" s="5">
        <f>VLOOKUP(E9,'[1]SAFE CHEM INDUSTRIES'!$C$4:$E$94,3,FALSE)</f>
        <v>5.0199999999999996</v>
      </c>
      <c r="K9" s="5">
        <v>75</v>
      </c>
      <c r="L9" s="5">
        <f t="shared" si="0"/>
        <v>102</v>
      </c>
      <c r="M9" s="9">
        <v>30</v>
      </c>
      <c r="N9" s="9">
        <f t="shared" si="1"/>
        <v>1653.06</v>
      </c>
      <c r="O9" s="9">
        <f t="shared" si="2"/>
        <v>0</v>
      </c>
      <c r="P9" s="46">
        <f t="shared" si="3"/>
        <v>1653.06</v>
      </c>
      <c r="Q9" s="11" t="s">
        <v>135</v>
      </c>
    </row>
    <row r="10" spans="1:19">
      <c r="A10" s="17">
        <f t="shared" si="4"/>
        <v>7</v>
      </c>
      <c r="B10" s="2" t="s">
        <v>152</v>
      </c>
      <c r="C10" s="2" t="s">
        <v>157</v>
      </c>
      <c r="D10" s="2" t="s">
        <v>46</v>
      </c>
      <c r="E10" s="2" t="s">
        <v>129</v>
      </c>
      <c r="F10" s="2" t="s">
        <v>158</v>
      </c>
      <c r="G10" s="2">
        <v>53</v>
      </c>
      <c r="H10" s="2"/>
      <c r="I10" s="2">
        <v>563</v>
      </c>
      <c r="J10" s="31" t="s">
        <v>47</v>
      </c>
      <c r="K10" s="31" t="s">
        <v>47</v>
      </c>
      <c r="L10" s="31" t="s">
        <v>47</v>
      </c>
      <c r="M10" s="9">
        <v>30</v>
      </c>
      <c r="N10" s="9">
        <v>3030</v>
      </c>
      <c r="O10" s="9">
        <v>0</v>
      </c>
      <c r="P10" s="46">
        <f t="shared" si="3"/>
        <v>3030</v>
      </c>
      <c r="Q10" s="11" t="s">
        <v>159</v>
      </c>
    </row>
    <row r="11" spans="1:19">
      <c r="A11" s="17">
        <f t="shared" si="4"/>
        <v>8</v>
      </c>
      <c r="B11" s="2" t="s">
        <v>160</v>
      </c>
      <c r="C11" s="2" t="s">
        <v>161</v>
      </c>
      <c r="D11" s="2" t="s">
        <v>46</v>
      </c>
      <c r="E11" s="2" t="s">
        <v>22</v>
      </c>
      <c r="F11" s="2" t="s">
        <v>141</v>
      </c>
      <c r="G11" s="2">
        <v>383</v>
      </c>
      <c r="H11" s="2">
        <v>5</v>
      </c>
      <c r="I11" s="2">
        <v>2984</v>
      </c>
      <c r="J11" s="5">
        <f>VLOOKUP(E11,'[1]SAFE CHEM INDUSTRIES'!$C$4:$E$94,3,FALSE)</f>
        <v>3.2200000000000006</v>
      </c>
      <c r="K11" s="5">
        <v>75</v>
      </c>
      <c r="L11" s="5">
        <f t="shared" si="0"/>
        <v>766</v>
      </c>
      <c r="M11" s="9">
        <v>30</v>
      </c>
      <c r="N11" s="9">
        <f t="shared" si="1"/>
        <v>10404.480000000001</v>
      </c>
      <c r="O11" s="9">
        <f t="shared" si="2"/>
        <v>375</v>
      </c>
      <c r="P11" s="46">
        <f t="shared" si="3"/>
        <v>10779.480000000001</v>
      </c>
      <c r="Q11" s="11" t="s">
        <v>51</v>
      </c>
    </row>
    <row r="12" spans="1:19">
      <c r="A12" s="17">
        <f t="shared" si="4"/>
        <v>9</v>
      </c>
      <c r="B12" s="2" t="s">
        <v>162</v>
      </c>
      <c r="C12" s="2" t="s">
        <v>163</v>
      </c>
      <c r="D12" s="2" t="s">
        <v>46</v>
      </c>
      <c r="E12" s="2" t="s">
        <v>15</v>
      </c>
      <c r="F12" s="2" t="s">
        <v>164</v>
      </c>
      <c r="G12" s="2">
        <v>156</v>
      </c>
      <c r="H12" s="2">
        <v>13</v>
      </c>
      <c r="I12" s="2">
        <v>2428</v>
      </c>
      <c r="J12" s="5">
        <f>VLOOKUP(E12,'[1]SAFE CHEM INDUSTRIES'!$C$4:$E$94,3,FALSE)</f>
        <v>2.72</v>
      </c>
      <c r="K12" s="5">
        <v>75</v>
      </c>
      <c r="L12" s="5">
        <f t="shared" si="0"/>
        <v>312</v>
      </c>
      <c r="M12" s="9">
        <v>30</v>
      </c>
      <c r="N12" s="9">
        <f t="shared" si="1"/>
        <v>6946.1600000000008</v>
      </c>
      <c r="O12" s="9">
        <f t="shared" si="2"/>
        <v>975</v>
      </c>
      <c r="P12" s="46">
        <f t="shared" si="3"/>
        <v>7921.1600000000008</v>
      </c>
      <c r="Q12" s="11" t="s">
        <v>54</v>
      </c>
    </row>
    <row r="13" spans="1:19">
      <c r="A13" s="17">
        <f t="shared" si="4"/>
        <v>10</v>
      </c>
      <c r="B13" s="2" t="s">
        <v>165</v>
      </c>
      <c r="C13" s="2" t="s">
        <v>166</v>
      </c>
      <c r="D13" s="2" t="s">
        <v>46</v>
      </c>
      <c r="E13" s="2" t="s">
        <v>167</v>
      </c>
      <c r="F13" s="2" t="s">
        <v>168</v>
      </c>
      <c r="G13" s="2">
        <v>186</v>
      </c>
      <c r="H13" s="2">
        <v>6</v>
      </c>
      <c r="I13" s="2">
        <v>2342</v>
      </c>
      <c r="J13" s="5">
        <f>VLOOKUP(E13,'[1]SAFE CHEM INDUSTRIES'!$C$4:$E$94,3,FALSE)</f>
        <v>4.42</v>
      </c>
      <c r="K13" s="5">
        <v>75</v>
      </c>
      <c r="L13" s="5">
        <f t="shared" si="0"/>
        <v>372</v>
      </c>
      <c r="M13" s="9">
        <v>30</v>
      </c>
      <c r="N13" s="9">
        <f t="shared" si="1"/>
        <v>10753.64</v>
      </c>
      <c r="O13" s="9">
        <f t="shared" si="2"/>
        <v>450</v>
      </c>
      <c r="P13" s="46">
        <f t="shared" si="3"/>
        <v>11203.64</v>
      </c>
      <c r="Q13" s="11" t="s">
        <v>169</v>
      </c>
    </row>
    <row r="14" spans="1:19">
      <c r="A14" s="17">
        <f t="shared" si="4"/>
        <v>11</v>
      </c>
      <c r="B14" s="2" t="s">
        <v>165</v>
      </c>
      <c r="C14" s="2" t="s">
        <v>170</v>
      </c>
      <c r="D14" s="2" t="s">
        <v>46</v>
      </c>
      <c r="E14" s="2" t="s">
        <v>14</v>
      </c>
      <c r="F14" s="2" t="s">
        <v>171</v>
      </c>
      <c r="G14" s="2">
        <v>78</v>
      </c>
      <c r="H14" s="2">
        <v>8</v>
      </c>
      <c r="I14" s="2">
        <v>1272</v>
      </c>
      <c r="J14" s="5">
        <f>VLOOKUP(E14,'[1]SAFE CHEM INDUSTRIES'!$C$4:$E$94,3,FALSE)</f>
        <v>3.2200000000000006</v>
      </c>
      <c r="K14" s="5">
        <v>75</v>
      </c>
      <c r="L14" s="5">
        <f t="shared" si="0"/>
        <v>156</v>
      </c>
      <c r="M14" s="9">
        <v>30</v>
      </c>
      <c r="N14" s="9">
        <f t="shared" si="1"/>
        <v>4281.84</v>
      </c>
      <c r="O14" s="9">
        <f t="shared" si="2"/>
        <v>600</v>
      </c>
      <c r="P14" s="46">
        <f t="shared" si="3"/>
        <v>4881.84</v>
      </c>
      <c r="Q14" s="11" t="s">
        <v>0</v>
      </c>
    </row>
    <row r="15" spans="1:19">
      <c r="A15" s="17">
        <f t="shared" si="4"/>
        <v>12</v>
      </c>
      <c r="B15" s="2" t="s">
        <v>172</v>
      </c>
      <c r="C15" s="2" t="s">
        <v>173</v>
      </c>
      <c r="D15" s="2" t="s">
        <v>46</v>
      </c>
      <c r="E15" s="2" t="s">
        <v>52</v>
      </c>
      <c r="F15" s="2" t="s">
        <v>174</v>
      </c>
      <c r="G15" s="2">
        <v>317</v>
      </c>
      <c r="H15" s="2">
        <v>16</v>
      </c>
      <c r="I15" s="2">
        <v>4378</v>
      </c>
      <c r="J15" s="6" t="s">
        <v>47</v>
      </c>
      <c r="K15" s="6" t="s">
        <v>47</v>
      </c>
      <c r="L15" s="6" t="s">
        <v>47</v>
      </c>
      <c r="M15" s="9">
        <v>30</v>
      </c>
      <c r="N15" s="9">
        <v>14250</v>
      </c>
      <c r="O15" s="9">
        <v>0</v>
      </c>
      <c r="P15" s="46">
        <f t="shared" si="3"/>
        <v>14250</v>
      </c>
      <c r="Q15" s="11" t="s">
        <v>53</v>
      </c>
    </row>
    <row r="16" spans="1:19">
      <c r="A16" s="17">
        <f t="shared" si="4"/>
        <v>13</v>
      </c>
      <c r="B16" s="2" t="s">
        <v>175</v>
      </c>
      <c r="C16" s="2" t="s">
        <v>176</v>
      </c>
      <c r="D16" s="2" t="s">
        <v>46</v>
      </c>
      <c r="E16" s="2" t="s">
        <v>177</v>
      </c>
      <c r="F16" s="2" t="s">
        <v>178</v>
      </c>
      <c r="G16" s="2">
        <v>154</v>
      </c>
      <c r="H16" s="2">
        <v>5</v>
      </c>
      <c r="I16" s="2">
        <v>1571</v>
      </c>
      <c r="J16" s="5">
        <f>VLOOKUP(E16,'[1]SAFE CHEM INDUSTRIES'!$C$4:$E$94,3,FALSE)</f>
        <v>4.32</v>
      </c>
      <c r="K16" s="5">
        <v>75</v>
      </c>
      <c r="L16" s="5">
        <f t="shared" si="0"/>
        <v>308</v>
      </c>
      <c r="M16" s="9">
        <v>30</v>
      </c>
      <c r="N16" s="9">
        <f t="shared" si="1"/>
        <v>7124.72</v>
      </c>
      <c r="O16" s="9">
        <f t="shared" si="2"/>
        <v>375</v>
      </c>
      <c r="P16" s="46">
        <f t="shared" si="3"/>
        <v>7499.72</v>
      </c>
      <c r="Q16" s="11" t="s">
        <v>179</v>
      </c>
    </row>
    <row r="17" spans="1:17">
      <c r="A17" s="17">
        <f t="shared" si="4"/>
        <v>14</v>
      </c>
      <c r="B17" s="2" t="s">
        <v>175</v>
      </c>
      <c r="C17" s="2" t="s">
        <v>180</v>
      </c>
      <c r="D17" s="2" t="s">
        <v>46</v>
      </c>
      <c r="E17" s="2" t="s">
        <v>131</v>
      </c>
      <c r="F17" s="2" t="s">
        <v>181</v>
      </c>
      <c r="G17" s="2">
        <v>465</v>
      </c>
      <c r="H17" s="2">
        <v>12</v>
      </c>
      <c r="I17" s="2">
        <v>4172</v>
      </c>
      <c r="J17" s="6" t="s">
        <v>47</v>
      </c>
      <c r="K17" s="6" t="s">
        <v>47</v>
      </c>
      <c r="L17" s="6" t="s">
        <v>47</v>
      </c>
      <c r="M17" s="9">
        <v>30</v>
      </c>
      <c r="N17" s="9">
        <v>18250</v>
      </c>
      <c r="O17" s="9">
        <v>0</v>
      </c>
      <c r="P17" s="46">
        <f t="shared" si="3"/>
        <v>18250</v>
      </c>
      <c r="Q17" s="11" t="s">
        <v>132</v>
      </c>
    </row>
    <row r="18" spans="1:17">
      <c r="A18" s="17">
        <f t="shared" si="4"/>
        <v>15</v>
      </c>
      <c r="B18" s="2" t="s">
        <v>175</v>
      </c>
      <c r="C18" s="2" t="s">
        <v>182</v>
      </c>
      <c r="D18" s="2" t="s">
        <v>46</v>
      </c>
      <c r="E18" s="2" t="s">
        <v>23</v>
      </c>
      <c r="F18" s="2" t="s">
        <v>183</v>
      </c>
      <c r="G18" s="2">
        <v>156</v>
      </c>
      <c r="H18" s="2">
        <v>9</v>
      </c>
      <c r="I18" s="2">
        <v>2532</v>
      </c>
      <c r="J18" s="5">
        <f>VLOOKUP(E18,'[1]SAFE CHEM INDUSTRIES'!$C$4:$E$94,3,FALSE)</f>
        <v>2.5200000000000005</v>
      </c>
      <c r="K18" s="5">
        <v>75</v>
      </c>
      <c r="L18" s="5">
        <f t="shared" si="0"/>
        <v>312</v>
      </c>
      <c r="M18" s="9">
        <v>30</v>
      </c>
      <c r="N18" s="9">
        <f t="shared" si="1"/>
        <v>6722.6400000000012</v>
      </c>
      <c r="O18" s="9">
        <f t="shared" si="2"/>
        <v>675</v>
      </c>
      <c r="P18" s="46">
        <f t="shared" si="3"/>
        <v>7397.6400000000012</v>
      </c>
      <c r="Q18" s="11" t="s">
        <v>6</v>
      </c>
    </row>
    <row r="19" spans="1:17">
      <c r="A19" s="17">
        <f t="shared" si="4"/>
        <v>16</v>
      </c>
      <c r="B19" s="2" t="s">
        <v>175</v>
      </c>
      <c r="C19" s="2" t="s">
        <v>184</v>
      </c>
      <c r="D19" s="2" t="s">
        <v>46</v>
      </c>
      <c r="E19" s="2" t="s">
        <v>139</v>
      </c>
      <c r="F19" s="2" t="s">
        <v>185</v>
      </c>
      <c r="G19" s="2">
        <v>196</v>
      </c>
      <c r="H19" s="2">
        <v>11</v>
      </c>
      <c r="I19" s="2">
        <v>3445</v>
      </c>
      <c r="J19" s="6" t="s">
        <v>47</v>
      </c>
      <c r="K19" s="6" t="s">
        <v>47</v>
      </c>
      <c r="L19" s="6" t="s">
        <v>47</v>
      </c>
      <c r="M19" s="9">
        <v>30</v>
      </c>
      <c r="N19" s="9">
        <v>14230</v>
      </c>
      <c r="O19" s="9">
        <v>0</v>
      </c>
      <c r="P19" s="46">
        <f t="shared" si="3"/>
        <v>14230</v>
      </c>
      <c r="Q19" s="11" t="s">
        <v>140</v>
      </c>
    </row>
    <row r="20" spans="1:17">
      <c r="A20" s="17">
        <f t="shared" si="4"/>
        <v>17</v>
      </c>
      <c r="B20" s="2" t="s">
        <v>186</v>
      </c>
      <c r="C20" s="2" t="s">
        <v>187</v>
      </c>
      <c r="D20" s="2" t="s">
        <v>46</v>
      </c>
      <c r="E20" s="2" t="s">
        <v>22</v>
      </c>
      <c r="F20" s="2" t="s">
        <v>188</v>
      </c>
      <c r="G20" s="2">
        <v>288</v>
      </c>
      <c r="H20" s="2">
        <v>7</v>
      </c>
      <c r="I20" s="2">
        <v>3117</v>
      </c>
      <c r="J20" s="6" t="s">
        <v>47</v>
      </c>
      <c r="K20" s="6" t="s">
        <v>47</v>
      </c>
      <c r="L20" s="6" t="s">
        <v>47</v>
      </c>
      <c r="M20" s="9">
        <v>30</v>
      </c>
      <c r="N20" s="9">
        <v>12180</v>
      </c>
      <c r="O20" s="9">
        <v>0</v>
      </c>
      <c r="P20" s="46">
        <f t="shared" si="3"/>
        <v>12180</v>
      </c>
      <c r="Q20" s="11" t="s">
        <v>51</v>
      </c>
    </row>
    <row r="21" spans="1:17">
      <c r="A21" s="17">
        <f t="shared" si="4"/>
        <v>18</v>
      </c>
      <c r="B21" s="2" t="s">
        <v>189</v>
      </c>
      <c r="C21" s="2" t="s">
        <v>190</v>
      </c>
      <c r="D21" s="2" t="s">
        <v>46</v>
      </c>
      <c r="E21" s="2" t="s">
        <v>19</v>
      </c>
      <c r="F21" s="2" t="s">
        <v>191</v>
      </c>
      <c r="G21" s="2">
        <v>164</v>
      </c>
      <c r="H21" s="2">
        <v>5</v>
      </c>
      <c r="I21" s="2">
        <v>1806</v>
      </c>
      <c r="J21" s="5">
        <f>VLOOKUP(E21,'[1]SAFE CHEM INDUSTRIES'!$C$4:$E$94,3,FALSE)</f>
        <v>4.0200000000000005</v>
      </c>
      <c r="K21" s="5">
        <v>75</v>
      </c>
      <c r="L21" s="5">
        <f t="shared" si="0"/>
        <v>328</v>
      </c>
      <c r="M21" s="9">
        <v>30</v>
      </c>
      <c r="N21" s="9">
        <f t="shared" si="1"/>
        <v>7618.1200000000008</v>
      </c>
      <c r="O21" s="9">
        <f t="shared" si="2"/>
        <v>375</v>
      </c>
      <c r="P21" s="46">
        <f t="shared" si="3"/>
        <v>7993.1200000000008</v>
      </c>
      <c r="Q21" s="11" t="s">
        <v>3</v>
      </c>
    </row>
    <row r="22" spans="1:17">
      <c r="A22" s="17">
        <f t="shared" si="4"/>
        <v>19</v>
      </c>
      <c r="B22" s="2" t="s">
        <v>189</v>
      </c>
      <c r="C22" s="2" t="s">
        <v>192</v>
      </c>
      <c r="D22" s="2" t="s">
        <v>46</v>
      </c>
      <c r="E22" s="2" t="s">
        <v>21</v>
      </c>
      <c r="F22" s="2" t="s">
        <v>193</v>
      </c>
      <c r="G22" s="2">
        <v>155</v>
      </c>
      <c r="H22" s="2">
        <v>5</v>
      </c>
      <c r="I22" s="2">
        <v>1637</v>
      </c>
      <c r="J22" s="5">
        <f>VLOOKUP(E22,'[1]SAFE CHEM INDUSTRIES'!$C$4:$E$94,3,FALSE)</f>
        <v>4.2700000000000005</v>
      </c>
      <c r="K22" s="5">
        <v>75</v>
      </c>
      <c r="L22" s="5">
        <f t="shared" si="0"/>
        <v>310</v>
      </c>
      <c r="M22" s="9">
        <v>30</v>
      </c>
      <c r="N22" s="9">
        <f t="shared" si="1"/>
        <v>7329.9900000000007</v>
      </c>
      <c r="O22" s="9">
        <f t="shared" si="2"/>
        <v>375</v>
      </c>
      <c r="P22" s="46">
        <f t="shared" si="3"/>
        <v>7704.9900000000007</v>
      </c>
      <c r="Q22" s="11" t="s">
        <v>4</v>
      </c>
    </row>
    <row r="23" spans="1:17">
      <c r="A23" s="17">
        <f t="shared" si="4"/>
        <v>20</v>
      </c>
      <c r="B23" s="54">
        <v>45345</v>
      </c>
      <c r="C23" s="2" t="s">
        <v>235</v>
      </c>
      <c r="D23" s="2" t="s">
        <v>46</v>
      </c>
      <c r="E23" s="2" t="s">
        <v>236</v>
      </c>
      <c r="F23" s="4">
        <v>442</v>
      </c>
      <c r="G23" s="2">
        <v>200</v>
      </c>
      <c r="H23" s="2">
        <v>5</v>
      </c>
      <c r="I23" s="2">
        <v>2336</v>
      </c>
      <c r="J23" s="5">
        <f>VLOOKUP(E23,'[1]SAFE CHEM INDUSTRIES'!$C$4:$E$94,3,FALSE)</f>
        <v>2.82</v>
      </c>
      <c r="K23" s="5">
        <v>75</v>
      </c>
      <c r="L23" s="5">
        <f t="shared" ref="L23" si="5">G23*2</f>
        <v>400</v>
      </c>
      <c r="M23" s="9">
        <v>30</v>
      </c>
      <c r="N23" s="9">
        <f t="shared" ref="N23" si="6">I23*J23+L23+M23</f>
        <v>7017.5199999999995</v>
      </c>
      <c r="O23" s="9">
        <f t="shared" ref="O23" si="7">H23*K23</f>
        <v>375</v>
      </c>
      <c r="P23" s="46">
        <f t="shared" ref="P23" si="8">N23+O23</f>
        <v>7392.5199999999995</v>
      </c>
      <c r="Q23" s="11" t="s">
        <v>237</v>
      </c>
    </row>
    <row r="24" spans="1:17">
      <c r="A24" s="17">
        <f t="shared" si="4"/>
        <v>21</v>
      </c>
      <c r="B24" s="2" t="s">
        <v>194</v>
      </c>
      <c r="C24" s="2" t="s">
        <v>195</v>
      </c>
      <c r="D24" s="2" t="s">
        <v>46</v>
      </c>
      <c r="E24" s="2" t="s">
        <v>196</v>
      </c>
      <c r="F24" s="2" t="s">
        <v>197</v>
      </c>
      <c r="G24" s="2">
        <v>135</v>
      </c>
      <c r="H24" s="2">
        <v>5</v>
      </c>
      <c r="I24" s="2">
        <v>2107</v>
      </c>
      <c r="J24" s="5">
        <f>VLOOKUP(E24,'[1]SAFE CHEM INDUSTRIES'!$C$4:$E$94,3,FALSE)</f>
        <v>4.2700000000000005</v>
      </c>
      <c r="K24" s="5">
        <v>75</v>
      </c>
      <c r="L24" s="5">
        <f t="shared" si="0"/>
        <v>270</v>
      </c>
      <c r="M24" s="9">
        <v>30</v>
      </c>
      <c r="N24" s="9">
        <f t="shared" si="1"/>
        <v>9296.8900000000012</v>
      </c>
      <c r="O24" s="9">
        <f t="shared" si="2"/>
        <v>375</v>
      </c>
      <c r="P24" s="46">
        <f t="shared" si="3"/>
        <v>9671.8900000000012</v>
      </c>
      <c r="Q24" s="11" t="s">
        <v>198</v>
      </c>
    </row>
    <row r="25" spans="1:17">
      <c r="A25" s="17">
        <f t="shared" si="4"/>
        <v>22</v>
      </c>
      <c r="B25" s="2" t="s">
        <v>194</v>
      </c>
      <c r="C25" s="2" t="s">
        <v>199</v>
      </c>
      <c r="D25" s="2" t="s">
        <v>46</v>
      </c>
      <c r="E25" s="2" t="s">
        <v>15</v>
      </c>
      <c r="F25" s="2" t="s">
        <v>200</v>
      </c>
      <c r="G25" s="2">
        <v>310</v>
      </c>
      <c r="H25" s="2">
        <v>13</v>
      </c>
      <c r="I25" s="2">
        <v>3559</v>
      </c>
      <c r="J25" s="6" t="s">
        <v>47</v>
      </c>
      <c r="K25" s="6" t="s">
        <v>47</v>
      </c>
      <c r="L25" s="6" t="s">
        <v>47</v>
      </c>
      <c r="M25" s="9">
        <v>30</v>
      </c>
      <c r="N25" s="9">
        <v>11030</v>
      </c>
      <c r="O25" s="9">
        <v>0</v>
      </c>
      <c r="P25" s="46">
        <f t="shared" si="3"/>
        <v>11030</v>
      </c>
      <c r="Q25" s="11" t="s">
        <v>54</v>
      </c>
    </row>
    <row r="26" spans="1:17">
      <c r="A26" s="17">
        <f t="shared" si="4"/>
        <v>23</v>
      </c>
      <c r="B26" s="2" t="s">
        <v>201</v>
      </c>
      <c r="C26" s="2" t="s">
        <v>202</v>
      </c>
      <c r="D26" s="2" t="s">
        <v>46</v>
      </c>
      <c r="E26" s="2" t="s">
        <v>16</v>
      </c>
      <c r="F26" s="2" t="s">
        <v>203</v>
      </c>
      <c r="G26" s="2">
        <v>488</v>
      </c>
      <c r="H26" s="2">
        <v>6</v>
      </c>
      <c r="I26" s="2">
        <v>4768</v>
      </c>
      <c r="J26" s="5">
        <f>VLOOKUP(E26,'[1]SAFE CHEM INDUSTRIES'!$C$4:$E$94,3,FALSE)</f>
        <v>3.2200000000000006</v>
      </c>
      <c r="K26" s="5">
        <v>75</v>
      </c>
      <c r="L26" s="5">
        <f t="shared" si="0"/>
        <v>976</v>
      </c>
      <c r="M26" s="9">
        <v>30</v>
      </c>
      <c r="N26" s="9">
        <f t="shared" si="1"/>
        <v>16358.960000000003</v>
      </c>
      <c r="O26" s="9">
        <f t="shared" si="2"/>
        <v>450</v>
      </c>
      <c r="P26" s="46">
        <f t="shared" si="3"/>
        <v>16808.960000000003</v>
      </c>
      <c r="Q26" s="11" t="s">
        <v>1</v>
      </c>
    </row>
    <row r="27" spans="1:17">
      <c r="A27" s="17">
        <f t="shared" si="4"/>
        <v>24</v>
      </c>
      <c r="B27" s="2" t="s">
        <v>201</v>
      </c>
      <c r="C27" s="2" t="s">
        <v>204</v>
      </c>
      <c r="D27" s="2" t="s">
        <v>46</v>
      </c>
      <c r="E27" s="2" t="s">
        <v>129</v>
      </c>
      <c r="F27" s="2" t="s">
        <v>205</v>
      </c>
      <c r="G27" s="2">
        <v>116</v>
      </c>
      <c r="H27" s="2">
        <v>4</v>
      </c>
      <c r="I27" s="2">
        <v>1362</v>
      </c>
      <c r="J27" s="5">
        <f>VLOOKUP(E27,'[1]SAFE CHEM INDUSTRIES'!$C$4:$E$94,3,FALSE)</f>
        <v>2.4200000000000004</v>
      </c>
      <c r="K27" s="5">
        <v>75</v>
      </c>
      <c r="L27" s="5">
        <f t="shared" si="0"/>
        <v>232</v>
      </c>
      <c r="M27" s="9">
        <v>30</v>
      </c>
      <c r="N27" s="9">
        <f t="shared" si="1"/>
        <v>3558.0400000000004</v>
      </c>
      <c r="O27" s="9">
        <f t="shared" si="2"/>
        <v>300</v>
      </c>
      <c r="P27" s="46">
        <f t="shared" si="3"/>
        <v>3858.0400000000004</v>
      </c>
      <c r="Q27" s="11" t="s">
        <v>130</v>
      </c>
    </row>
    <row r="28" spans="1:17">
      <c r="A28" s="17">
        <f t="shared" si="4"/>
        <v>25</v>
      </c>
      <c r="B28" s="2" t="s">
        <v>201</v>
      </c>
      <c r="C28" s="2" t="s">
        <v>206</v>
      </c>
      <c r="D28" s="2" t="s">
        <v>46</v>
      </c>
      <c r="E28" s="2" t="s">
        <v>17</v>
      </c>
      <c r="F28" s="2" t="s">
        <v>207</v>
      </c>
      <c r="G28" s="2">
        <v>84</v>
      </c>
      <c r="H28" s="2">
        <v>5</v>
      </c>
      <c r="I28" s="2">
        <v>1097</v>
      </c>
      <c r="J28" s="5">
        <f>VLOOKUP(E28,'[1]SAFE CHEM INDUSTRIES'!$C$4:$E$94,3,FALSE)</f>
        <v>2.5200000000000005</v>
      </c>
      <c r="K28" s="5">
        <v>75</v>
      </c>
      <c r="L28" s="5">
        <f t="shared" si="0"/>
        <v>168</v>
      </c>
      <c r="M28" s="9">
        <v>30</v>
      </c>
      <c r="N28" s="9">
        <f t="shared" si="1"/>
        <v>2962.4400000000005</v>
      </c>
      <c r="O28" s="9">
        <f t="shared" si="2"/>
        <v>375</v>
      </c>
      <c r="P28" s="46">
        <f t="shared" si="3"/>
        <v>3337.4400000000005</v>
      </c>
      <c r="Q28" s="11" t="s">
        <v>208</v>
      </c>
    </row>
    <row r="29" spans="1:17">
      <c r="A29" s="17">
        <f t="shared" si="4"/>
        <v>26</v>
      </c>
      <c r="B29" s="2" t="s">
        <v>209</v>
      </c>
      <c r="C29" s="2" t="s">
        <v>210</v>
      </c>
      <c r="D29" s="2" t="s">
        <v>46</v>
      </c>
      <c r="E29" s="2" t="s">
        <v>23</v>
      </c>
      <c r="F29" s="2" t="s">
        <v>211</v>
      </c>
      <c r="G29" s="2">
        <v>153</v>
      </c>
      <c r="H29" s="2">
        <v>5</v>
      </c>
      <c r="I29" s="2">
        <v>1689</v>
      </c>
      <c r="J29" s="5">
        <f>VLOOKUP(E29,'[1]SAFE CHEM INDUSTRIES'!$C$4:$E$94,3,FALSE)</f>
        <v>2.5200000000000005</v>
      </c>
      <c r="K29" s="5">
        <v>75</v>
      </c>
      <c r="L29" s="5">
        <f t="shared" si="0"/>
        <v>306</v>
      </c>
      <c r="M29" s="9">
        <v>30</v>
      </c>
      <c r="N29" s="9">
        <f t="shared" si="1"/>
        <v>4592.2800000000007</v>
      </c>
      <c r="O29" s="9">
        <f t="shared" si="2"/>
        <v>375</v>
      </c>
      <c r="P29" s="46">
        <f t="shared" si="3"/>
        <v>4967.2800000000007</v>
      </c>
      <c r="Q29" s="11" t="s">
        <v>6</v>
      </c>
    </row>
    <row r="30" spans="1:17">
      <c r="A30" s="17">
        <f t="shared" si="4"/>
        <v>27</v>
      </c>
      <c r="B30" s="28" t="s">
        <v>209</v>
      </c>
      <c r="C30" s="28" t="s">
        <v>212</v>
      </c>
      <c r="D30" s="28" t="s">
        <v>46</v>
      </c>
      <c r="E30" s="28" t="s">
        <v>25</v>
      </c>
      <c r="F30" s="28" t="s">
        <v>213</v>
      </c>
      <c r="G30" s="28">
        <v>295</v>
      </c>
      <c r="H30" s="28">
        <v>10</v>
      </c>
      <c r="I30" s="28">
        <v>4193</v>
      </c>
      <c r="J30" s="29" t="s">
        <v>47</v>
      </c>
      <c r="K30" s="29" t="s">
        <v>47</v>
      </c>
      <c r="L30" s="29" t="s">
        <v>47</v>
      </c>
      <c r="M30" s="30">
        <v>30</v>
      </c>
      <c r="N30" s="30">
        <v>9530</v>
      </c>
      <c r="O30" s="30">
        <v>0</v>
      </c>
      <c r="P30" s="47">
        <f t="shared" si="3"/>
        <v>9530</v>
      </c>
      <c r="Q30" s="40" t="s">
        <v>8</v>
      </c>
    </row>
    <row r="31" spans="1:17">
      <c r="A31" s="17">
        <f t="shared" si="4"/>
        <v>28</v>
      </c>
      <c r="B31" s="2" t="s">
        <v>209</v>
      </c>
      <c r="C31" s="2" t="s">
        <v>214</v>
      </c>
      <c r="D31" s="2" t="s">
        <v>46</v>
      </c>
      <c r="E31" s="2" t="s">
        <v>137</v>
      </c>
      <c r="F31" s="2" t="s">
        <v>215</v>
      </c>
      <c r="G31" s="2">
        <v>93</v>
      </c>
      <c r="H31" s="2">
        <v>5</v>
      </c>
      <c r="I31" s="2">
        <v>1218</v>
      </c>
      <c r="J31" s="5">
        <f>VLOOKUP(E31,'[1]SAFE CHEM INDUSTRIES'!$C$4:$E$94,3,FALSE)</f>
        <v>4.2700000000000005</v>
      </c>
      <c r="K31" s="5">
        <v>75</v>
      </c>
      <c r="L31" s="5">
        <f t="shared" si="0"/>
        <v>186</v>
      </c>
      <c r="M31" s="9">
        <v>30</v>
      </c>
      <c r="N31" s="9">
        <f t="shared" si="1"/>
        <v>5416.8600000000006</v>
      </c>
      <c r="O31" s="9">
        <f t="shared" si="2"/>
        <v>375</v>
      </c>
      <c r="P31" s="46">
        <f t="shared" si="3"/>
        <v>5791.8600000000006</v>
      </c>
      <c r="Q31" s="11" t="s">
        <v>138</v>
      </c>
    </row>
    <row r="32" spans="1:17">
      <c r="A32" s="17">
        <f t="shared" si="4"/>
        <v>29</v>
      </c>
      <c r="B32" s="2" t="s">
        <v>209</v>
      </c>
      <c r="C32" s="2" t="s">
        <v>216</v>
      </c>
      <c r="D32" s="2" t="s">
        <v>46</v>
      </c>
      <c r="E32" s="2" t="s">
        <v>29</v>
      </c>
      <c r="F32" s="2" t="s">
        <v>217</v>
      </c>
      <c r="G32" s="2">
        <v>120</v>
      </c>
      <c r="H32" s="2">
        <v>6</v>
      </c>
      <c r="I32" s="2">
        <v>1235</v>
      </c>
      <c r="J32" s="5">
        <f>VLOOKUP(E32,'[1]SAFE CHEM INDUSTRIES'!$C$4:$E$94,3,FALSE)</f>
        <v>4.57</v>
      </c>
      <c r="K32" s="5">
        <v>75</v>
      </c>
      <c r="L32" s="5">
        <f t="shared" si="0"/>
        <v>240</v>
      </c>
      <c r="M32" s="9">
        <v>30</v>
      </c>
      <c r="N32" s="9">
        <f t="shared" si="1"/>
        <v>5913.9500000000007</v>
      </c>
      <c r="O32" s="9">
        <f t="shared" si="2"/>
        <v>450</v>
      </c>
      <c r="P32" s="46">
        <f t="shared" si="3"/>
        <v>6363.9500000000007</v>
      </c>
      <c r="Q32" s="11" t="s">
        <v>12</v>
      </c>
    </row>
    <row r="33" spans="1:17">
      <c r="A33" s="17">
        <f t="shared" si="4"/>
        <v>30</v>
      </c>
      <c r="B33" s="2" t="s">
        <v>209</v>
      </c>
      <c r="C33" s="2" t="s">
        <v>218</v>
      </c>
      <c r="D33" s="2" t="s">
        <v>46</v>
      </c>
      <c r="E33" s="2" t="s">
        <v>26</v>
      </c>
      <c r="F33" s="2" t="s">
        <v>219</v>
      </c>
      <c r="G33" s="2">
        <v>74</v>
      </c>
      <c r="H33" s="2">
        <v>5</v>
      </c>
      <c r="I33" s="2">
        <v>1235</v>
      </c>
      <c r="J33" s="5">
        <f>VLOOKUP(E33,'[1]SAFE CHEM INDUSTRIES'!$C$4:$E$94,3,FALSE)</f>
        <v>2.62</v>
      </c>
      <c r="K33" s="5">
        <v>75</v>
      </c>
      <c r="L33" s="5">
        <f t="shared" si="0"/>
        <v>148</v>
      </c>
      <c r="M33" s="9">
        <v>30</v>
      </c>
      <c r="N33" s="9">
        <f t="shared" si="1"/>
        <v>3413.7000000000003</v>
      </c>
      <c r="O33" s="9">
        <f t="shared" si="2"/>
        <v>375</v>
      </c>
      <c r="P33" s="46">
        <f t="shared" si="3"/>
        <v>3788.7000000000003</v>
      </c>
      <c r="Q33" s="11" t="s">
        <v>9</v>
      </c>
    </row>
    <row r="34" spans="1:17">
      <c r="A34" s="17">
        <f t="shared" si="4"/>
        <v>31</v>
      </c>
      <c r="B34" s="2" t="s">
        <v>209</v>
      </c>
      <c r="C34" s="2" t="s">
        <v>220</v>
      </c>
      <c r="D34" s="2" t="s">
        <v>46</v>
      </c>
      <c r="E34" s="2" t="s">
        <v>167</v>
      </c>
      <c r="F34" s="2" t="s">
        <v>221</v>
      </c>
      <c r="G34" s="2">
        <v>235</v>
      </c>
      <c r="H34" s="2">
        <v>2</v>
      </c>
      <c r="I34" s="2">
        <v>2049</v>
      </c>
      <c r="J34" s="5">
        <f>VLOOKUP(E34,'[1]SAFE CHEM INDUSTRIES'!$C$4:$E$94,3,FALSE)</f>
        <v>4.42</v>
      </c>
      <c r="K34" s="5">
        <v>75</v>
      </c>
      <c r="L34" s="5">
        <f t="shared" si="0"/>
        <v>470</v>
      </c>
      <c r="M34" s="9">
        <v>30</v>
      </c>
      <c r="N34" s="9">
        <f t="shared" si="1"/>
        <v>9556.58</v>
      </c>
      <c r="O34" s="9">
        <f t="shared" si="2"/>
        <v>150</v>
      </c>
      <c r="P34" s="46">
        <f t="shared" si="3"/>
        <v>9706.58</v>
      </c>
      <c r="Q34" s="11" t="s">
        <v>169</v>
      </c>
    </row>
    <row r="35" spans="1:17">
      <c r="A35" s="17">
        <f t="shared" si="4"/>
        <v>32</v>
      </c>
      <c r="B35" s="2" t="s">
        <v>209</v>
      </c>
      <c r="C35" s="2" t="s">
        <v>222</v>
      </c>
      <c r="D35" s="2" t="s">
        <v>46</v>
      </c>
      <c r="E35" s="2" t="s">
        <v>20</v>
      </c>
      <c r="F35" s="2" t="s">
        <v>223</v>
      </c>
      <c r="G35" s="2">
        <v>301</v>
      </c>
      <c r="H35" s="2">
        <v>6</v>
      </c>
      <c r="I35" s="2">
        <v>3348</v>
      </c>
      <c r="J35" s="5">
        <f>VLOOKUP(E35,'[1]SAFE CHEM INDUSTRIES'!$C$4:$E$94,3,FALSE)</f>
        <v>3.8200000000000007</v>
      </c>
      <c r="K35" s="5">
        <v>75</v>
      </c>
      <c r="L35" s="5">
        <f t="shared" si="0"/>
        <v>602</v>
      </c>
      <c r="M35" s="9">
        <v>30</v>
      </c>
      <c r="N35" s="9">
        <f t="shared" si="1"/>
        <v>13421.360000000002</v>
      </c>
      <c r="O35" s="9">
        <f t="shared" si="2"/>
        <v>450</v>
      </c>
      <c r="P35" s="46">
        <f t="shared" si="3"/>
        <v>13871.360000000002</v>
      </c>
      <c r="Q35" s="39" t="s">
        <v>233</v>
      </c>
    </row>
    <row r="36" spans="1:17">
      <c r="A36" s="17">
        <f t="shared" si="4"/>
        <v>33</v>
      </c>
      <c r="B36" s="2" t="s">
        <v>209</v>
      </c>
      <c r="C36" s="2" t="s">
        <v>224</v>
      </c>
      <c r="D36" s="2" t="s">
        <v>46</v>
      </c>
      <c r="E36" s="2" t="s">
        <v>17</v>
      </c>
      <c r="F36" s="2" t="s">
        <v>225</v>
      </c>
      <c r="G36" s="2">
        <v>121</v>
      </c>
      <c r="H36" s="2">
        <v>4</v>
      </c>
      <c r="I36" s="2">
        <v>1737</v>
      </c>
      <c r="J36" s="5">
        <f>VLOOKUP(E36,'[1]SAFE CHEM INDUSTRIES'!$C$4:$E$94,3,FALSE)</f>
        <v>2.5200000000000005</v>
      </c>
      <c r="K36" s="5">
        <v>75</v>
      </c>
      <c r="L36" s="5">
        <f t="shared" si="0"/>
        <v>242</v>
      </c>
      <c r="M36" s="9">
        <v>30</v>
      </c>
      <c r="N36" s="9">
        <f t="shared" si="1"/>
        <v>4649.2400000000007</v>
      </c>
      <c r="O36" s="9">
        <f t="shared" si="2"/>
        <v>300</v>
      </c>
      <c r="P36" s="46">
        <f t="shared" si="3"/>
        <v>4949.2400000000007</v>
      </c>
      <c r="Q36" s="11" t="s">
        <v>226</v>
      </c>
    </row>
    <row r="37" spans="1:17">
      <c r="A37" s="17">
        <f t="shared" si="4"/>
        <v>34</v>
      </c>
      <c r="B37" s="2" t="s">
        <v>209</v>
      </c>
      <c r="C37" s="2" t="s">
        <v>227</v>
      </c>
      <c r="D37" s="2" t="s">
        <v>46</v>
      </c>
      <c r="E37" s="2" t="s">
        <v>24</v>
      </c>
      <c r="F37" s="2" t="s">
        <v>228</v>
      </c>
      <c r="G37" s="2">
        <v>544</v>
      </c>
      <c r="H37" s="2">
        <v>28</v>
      </c>
      <c r="I37" s="2">
        <v>6394</v>
      </c>
      <c r="J37" s="31" t="s">
        <v>47</v>
      </c>
      <c r="K37" s="31" t="s">
        <v>47</v>
      </c>
      <c r="L37" s="31" t="s">
        <v>47</v>
      </c>
      <c r="M37" s="9">
        <v>30</v>
      </c>
      <c r="N37" s="9">
        <v>16060</v>
      </c>
      <c r="O37" s="9">
        <v>0</v>
      </c>
      <c r="P37" s="46">
        <f t="shared" si="3"/>
        <v>16060</v>
      </c>
      <c r="Q37" s="11" t="s">
        <v>7</v>
      </c>
    </row>
    <row r="38" spans="1:17">
      <c r="A38" s="17">
        <f t="shared" si="4"/>
        <v>35</v>
      </c>
      <c r="B38" s="2" t="s">
        <v>209</v>
      </c>
      <c r="C38" s="2" t="s">
        <v>229</v>
      </c>
      <c r="D38" s="2" t="s">
        <v>46</v>
      </c>
      <c r="E38" s="2" t="s">
        <v>230</v>
      </c>
      <c r="F38" s="2" t="s">
        <v>231</v>
      </c>
      <c r="G38" s="2">
        <v>218</v>
      </c>
      <c r="H38" s="2">
        <v>13</v>
      </c>
      <c r="I38" s="2">
        <v>3055</v>
      </c>
      <c r="J38" s="5">
        <f>VLOOKUP(E38,'[1]SAFE CHEM INDUSTRIES'!$C$4:$E$94,3,FALSE)</f>
        <v>4.82</v>
      </c>
      <c r="K38" s="5">
        <v>75</v>
      </c>
      <c r="L38" s="5">
        <f t="shared" si="0"/>
        <v>436</v>
      </c>
      <c r="M38" s="9">
        <v>30</v>
      </c>
      <c r="N38" s="9">
        <f t="shared" si="1"/>
        <v>15191.1</v>
      </c>
      <c r="O38" s="9">
        <f t="shared" si="2"/>
        <v>975</v>
      </c>
      <c r="P38" s="46">
        <f t="shared" si="3"/>
        <v>16166.1</v>
      </c>
      <c r="Q38" s="11" t="s">
        <v>232</v>
      </c>
    </row>
    <row r="39" spans="1:17">
      <c r="A39" s="70" t="s">
        <v>238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48">
        <f>ROUND(SUM(P4:P38),0)</f>
        <v>319846</v>
      </c>
      <c r="Q39" s="32"/>
    </row>
    <row r="40" spans="1:17" ht="15.75" thickBot="1">
      <c r="A40" s="49"/>
      <c r="B40" s="50"/>
      <c r="C40" s="50"/>
      <c r="D40" s="50"/>
      <c r="E40" s="50"/>
      <c r="F40" s="50"/>
      <c r="G40" s="51">
        <f>SUM(G4:G38)</f>
        <v>7314</v>
      </c>
      <c r="H40" s="51">
        <f>SUM(H4:H38)</f>
        <v>255</v>
      </c>
      <c r="I40" s="51">
        <f>SUM(I4:I38)</f>
        <v>83573</v>
      </c>
      <c r="J40" s="52"/>
      <c r="K40" s="52"/>
      <c r="L40" s="52"/>
      <c r="M40" s="52"/>
      <c r="N40" s="52"/>
      <c r="O40" s="52"/>
      <c r="P40" s="53"/>
    </row>
    <row r="41" spans="1:17" ht="34.5" customHeight="1" thickBot="1">
      <c r="A41" s="55" t="s">
        <v>49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7"/>
    </row>
    <row r="42" spans="1:17" ht="32.25" customHeight="1" thickBot="1">
      <c r="A42" s="58" t="s">
        <v>50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60"/>
    </row>
  </sheetData>
  <sortState ref="B4:Q41">
    <sortCondition ref="B4:B41"/>
    <sortCondition ref="C4:C41"/>
  </sortState>
  <mergeCells count="8">
    <mergeCell ref="A41:P41"/>
    <mergeCell ref="A42:P42"/>
    <mergeCell ref="A1:K1"/>
    <mergeCell ref="L1:P1"/>
    <mergeCell ref="A2:E2"/>
    <mergeCell ref="F2:K2"/>
    <mergeCell ref="L2:P2"/>
    <mergeCell ref="A39:O39"/>
  </mergeCells>
  <conditionalFormatting sqref="I41:I1048576 I1:I3">
    <cfRule type="duplicateValues" dxfId="2" priority="5"/>
  </conditionalFormatting>
  <conditionalFormatting sqref="E3">
    <cfRule type="duplicateValues" dxfId="1" priority="8"/>
  </conditionalFormatting>
  <pageMargins left="0.43307086614173229" right="0.23622047244094491" top="0.6" bottom="0.54" header="0.23622047244094491" footer="0.26"/>
  <pageSetup paperSize="9" fitToWidth="0" fitToHeight="0" orientation="landscape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8" sqref="U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4.7109375" bestFit="1" customWidth="1"/>
    <col min="6" max="6" width="8.7109375" bestFit="1" customWidth="1"/>
    <col min="7" max="7" width="6.5703125" bestFit="1" customWidth="1"/>
    <col min="8" max="8" width="8.42578125" bestFit="1" customWidth="1"/>
    <col min="9" max="9" width="8.28515625" bestFit="1" customWidth="1"/>
    <col min="10" max="10" width="8.85546875" bestFit="1" customWidth="1"/>
    <col min="11" max="11" width="7.85546875" bestFit="1" customWidth="1"/>
    <col min="12" max="12" width="6.5703125" bestFit="1" customWidth="1"/>
    <col min="13" max="13" width="6.42578125" bestFit="1" customWidth="1"/>
    <col min="14" max="14" width="8.85546875" bestFit="1" customWidth="1"/>
    <col min="15" max="15" width="7.85546875" bestFit="1" customWidth="1"/>
    <col min="16" max="16" width="9.5703125" bestFit="1" customWidth="1"/>
    <col min="17" max="17" width="30.42578125" bestFit="1" customWidth="1"/>
  </cols>
  <sheetData>
    <row r="1" spans="1:17" ht="30">
      <c r="A1" s="12" t="s">
        <v>31</v>
      </c>
      <c r="B1" s="13" t="s">
        <v>33</v>
      </c>
      <c r="C1" s="14" t="s">
        <v>32</v>
      </c>
      <c r="D1" s="14" t="s">
        <v>36</v>
      </c>
      <c r="E1" s="14" t="s">
        <v>30</v>
      </c>
      <c r="F1" s="14" t="s">
        <v>34</v>
      </c>
      <c r="G1" s="14" t="s">
        <v>37</v>
      </c>
      <c r="H1" s="14" t="s">
        <v>38</v>
      </c>
      <c r="I1" s="14" t="s">
        <v>13</v>
      </c>
      <c r="J1" s="15" t="s">
        <v>39</v>
      </c>
      <c r="K1" s="15" t="s">
        <v>40</v>
      </c>
      <c r="L1" s="15" t="s">
        <v>41</v>
      </c>
      <c r="M1" s="15" t="s">
        <v>42</v>
      </c>
      <c r="N1" s="15" t="s">
        <v>43</v>
      </c>
      <c r="O1" s="15" t="s">
        <v>44</v>
      </c>
      <c r="P1" s="16" t="s">
        <v>45</v>
      </c>
      <c r="Q1" s="10" t="s">
        <v>35</v>
      </c>
    </row>
    <row r="2" spans="1:17">
      <c r="A2" s="17">
        <v>1</v>
      </c>
      <c r="B2" s="2" t="s">
        <v>66</v>
      </c>
      <c r="C2" s="4" t="s">
        <v>67</v>
      </c>
      <c r="D2" s="2" t="s">
        <v>46</v>
      </c>
      <c r="E2" s="2" t="s">
        <v>14</v>
      </c>
      <c r="F2" s="2" t="s">
        <v>68</v>
      </c>
      <c r="G2" s="2">
        <v>72</v>
      </c>
      <c r="H2" s="2">
        <v>6</v>
      </c>
      <c r="I2" s="2">
        <v>1060</v>
      </c>
      <c r="J2" s="5">
        <f>VLOOKUP(E2,'[1]SAFE CHEM INDUSTRIES'!$C$4:$E$92,3,FALSE)</f>
        <v>3.2200000000000006</v>
      </c>
      <c r="K2" s="5">
        <v>75</v>
      </c>
      <c r="L2" s="5">
        <f>G2*2</f>
        <v>144</v>
      </c>
      <c r="M2" s="5">
        <v>30</v>
      </c>
      <c r="N2" s="5">
        <f>I2*J2+L2+M2</f>
        <v>3587.2000000000007</v>
      </c>
      <c r="O2" s="5">
        <f>H2*K2</f>
        <v>450</v>
      </c>
      <c r="P2" s="18">
        <f>N2+O2</f>
        <v>4037.2000000000007</v>
      </c>
      <c r="Q2" s="11" t="s">
        <v>0</v>
      </c>
    </row>
    <row r="3" spans="1:17">
      <c r="A3" s="17">
        <f>A2+1</f>
        <v>2</v>
      </c>
      <c r="B3" s="2" t="s">
        <v>92</v>
      </c>
      <c r="C3" s="4" t="s">
        <v>93</v>
      </c>
      <c r="D3" s="2" t="s">
        <v>46</v>
      </c>
      <c r="E3" s="2" t="s">
        <v>28</v>
      </c>
      <c r="F3" s="2" t="s">
        <v>94</v>
      </c>
      <c r="G3" s="2">
        <v>99</v>
      </c>
      <c r="H3" s="2">
        <v>7</v>
      </c>
      <c r="I3" s="2">
        <v>1032</v>
      </c>
      <c r="J3" s="5">
        <f>VLOOKUP(E3,'[1]SAFE CHEM INDUSTRIES'!$C$4:$E$92,3,FALSE)</f>
        <v>2.12</v>
      </c>
      <c r="K3" s="5">
        <v>75</v>
      </c>
      <c r="L3" s="5">
        <f>G3*2</f>
        <v>198</v>
      </c>
      <c r="M3" s="5">
        <v>30</v>
      </c>
      <c r="N3" s="5">
        <f>I3*J3+L3+M3</f>
        <v>2415.84</v>
      </c>
      <c r="O3" s="5">
        <f>H3*K3</f>
        <v>525</v>
      </c>
      <c r="P3" s="18">
        <f>N3+O3</f>
        <v>2940.84</v>
      </c>
      <c r="Q3" s="11" t="s">
        <v>11</v>
      </c>
    </row>
    <row r="4" spans="1:17">
      <c r="A4" s="17"/>
      <c r="B4" s="2"/>
      <c r="C4" s="4"/>
      <c r="D4" s="2"/>
      <c r="E4" s="2"/>
      <c r="F4" s="2"/>
      <c r="G4" s="2">
        <f>SUM(G2:G3)</f>
        <v>171</v>
      </c>
      <c r="H4" s="2"/>
      <c r="I4" s="2"/>
      <c r="J4" s="5"/>
      <c r="K4" s="5"/>
      <c r="L4" s="5"/>
      <c r="M4" s="5"/>
      <c r="N4" s="5"/>
      <c r="O4" s="5"/>
      <c r="P4" s="18"/>
      <c r="Q4" s="11"/>
    </row>
    <row r="5" spans="1:17">
      <c r="A5" s="17">
        <f>A3+1</f>
        <v>3</v>
      </c>
      <c r="B5" s="2" t="s">
        <v>123</v>
      </c>
      <c r="C5" s="4" t="s">
        <v>126</v>
      </c>
      <c r="D5" s="2" t="s">
        <v>46</v>
      </c>
      <c r="E5" s="2" t="s">
        <v>21</v>
      </c>
      <c r="F5" s="2" t="s">
        <v>127</v>
      </c>
      <c r="G5" s="2">
        <v>106</v>
      </c>
      <c r="H5" s="2">
        <v>5</v>
      </c>
      <c r="I5" s="2">
        <v>1040</v>
      </c>
      <c r="J5" s="5">
        <f>VLOOKUP(E5,'[1]SAFE CHEM INDUSTRIES'!$C$4:$E$92,3,FALSE)</f>
        <v>4.2700000000000005</v>
      </c>
      <c r="K5" s="5">
        <v>75</v>
      </c>
      <c r="L5" s="5">
        <f t="shared" ref="L5:L17" si="0">G5*2</f>
        <v>212</v>
      </c>
      <c r="M5" s="5">
        <v>30</v>
      </c>
      <c r="N5" s="5">
        <f t="shared" ref="N5:N17" si="1">I5*J5+L5+M5</f>
        <v>4682.8</v>
      </c>
      <c r="O5" s="5">
        <f t="shared" ref="O5:O17" si="2">H5*K5</f>
        <v>375</v>
      </c>
      <c r="P5" s="18">
        <f t="shared" ref="P5:P17" si="3">N5+O5</f>
        <v>5057.8</v>
      </c>
      <c r="Q5" s="11" t="s">
        <v>4</v>
      </c>
    </row>
    <row r="6" spans="1:17">
      <c r="A6" s="17">
        <f t="shared" ref="A6:A29" si="4">A5+1</f>
        <v>4</v>
      </c>
      <c r="B6" s="2" t="s">
        <v>111</v>
      </c>
      <c r="C6" s="4" t="s">
        <v>112</v>
      </c>
      <c r="D6" s="2" t="s">
        <v>46</v>
      </c>
      <c r="E6" s="2" t="s">
        <v>27</v>
      </c>
      <c r="F6" s="2" t="s">
        <v>113</v>
      </c>
      <c r="G6" s="2">
        <v>114</v>
      </c>
      <c r="H6" s="2">
        <v>10</v>
      </c>
      <c r="I6" s="2">
        <v>1740</v>
      </c>
      <c r="J6" s="5">
        <f>VLOOKUP(E6,'[1]SAFE CHEM INDUSTRIES'!$C$4:$E$92,3,FALSE)</f>
        <v>3.5200000000000005</v>
      </c>
      <c r="K6" s="5">
        <v>75</v>
      </c>
      <c r="L6" s="5">
        <f t="shared" si="0"/>
        <v>228</v>
      </c>
      <c r="M6" s="5">
        <v>30</v>
      </c>
      <c r="N6" s="5">
        <f t="shared" si="1"/>
        <v>6382.8000000000011</v>
      </c>
      <c r="O6" s="5">
        <f t="shared" si="2"/>
        <v>750</v>
      </c>
      <c r="P6" s="18">
        <f t="shared" si="3"/>
        <v>7132.8000000000011</v>
      </c>
      <c r="Q6" s="11" t="s">
        <v>10</v>
      </c>
    </row>
    <row r="7" spans="1:17">
      <c r="A7" s="17">
        <f t="shared" si="4"/>
        <v>5</v>
      </c>
      <c r="B7" s="2" t="s">
        <v>92</v>
      </c>
      <c r="C7" s="4" t="s">
        <v>99</v>
      </c>
      <c r="D7" s="2" t="s">
        <v>46</v>
      </c>
      <c r="E7" s="2" t="s">
        <v>22</v>
      </c>
      <c r="F7" s="2" t="s">
        <v>100</v>
      </c>
      <c r="G7" s="2">
        <v>118</v>
      </c>
      <c r="H7" s="2">
        <v>1</v>
      </c>
      <c r="I7" s="2">
        <v>2566</v>
      </c>
      <c r="J7" s="5">
        <f>VLOOKUP(E7,'[1]SAFE CHEM INDUSTRIES'!$C$4:$E$92,3,FALSE)</f>
        <v>3.2200000000000006</v>
      </c>
      <c r="K7" s="5">
        <v>75</v>
      </c>
      <c r="L7" s="5">
        <f t="shared" si="0"/>
        <v>236</v>
      </c>
      <c r="M7" s="5">
        <v>30</v>
      </c>
      <c r="N7" s="5">
        <f t="shared" si="1"/>
        <v>8528.5200000000023</v>
      </c>
      <c r="O7" s="5">
        <f t="shared" si="2"/>
        <v>75</v>
      </c>
      <c r="P7" s="18">
        <f t="shared" si="3"/>
        <v>8603.5200000000023</v>
      </c>
      <c r="Q7" s="11" t="s">
        <v>51</v>
      </c>
    </row>
    <row r="8" spans="1:17">
      <c r="A8" s="17">
        <f t="shared" si="4"/>
        <v>6</v>
      </c>
      <c r="B8" s="2" t="s">
        <v>101</v>
      </c>
      <c r="C8" s="4" t="s">
        <v>102</v>
      </c>
      <c r="D8" s="2" t="s">
        <v>46</v>
      </c>
      <c r="E8" s="2" t="s">
        <v>29</v>
      </c>
      <c r="F8" s="2" t="s">
        <v>103</v>
      </c>
      <c r="G8" s="2">
        <v>135</v>
      </c>
      <c r="H8" s="2">
        <v>3</v>
      </c>
      <c r="I8" s="2">
        <v>1187</v>
      </c>
      <c r="J8" s="5">
        <f>VLOOKUP(E8,'[1]SAFE CHEM INDUSTRIES'!$C$4:$E$92,3,FALSE)</f>
        <v>4.57</v>
      </c>
      <c r="K8" s="5">
        <v>75</v>
      </c>
      <c r="L8" s="5">
        <f t="shared" si="0"/>
        <v>270</v>
      </c>
      <c r="M8" s="5">
        <v>30</v>
      </c>
      <c r="N8" s="5">
        <f t="shared" si="1"/>
        <v>5724.59</v>
      </c>
      <c r="O8" s="5">
        <f t="shared" si="2"/>
        <v>225</v>
      </c>
      <c r="P8" s="18">
        <f t="shared" si="3"/>
        <v>5949.59</v>
      </c>
      <c r="Q8" s="11" t="s">
        <v>12</v>
      </c>
    </row>
    <row r="9" spans="1:17">
      <c r="A9" s="17">
        <f t="shared" si="4"/>
        <v>7</v>
      </c>
      <c r="B9" s="2" t="s">
        <v>111</v>
      </c>
      <c r="C9" s="4" t="s">
        <v>114</v>
      </c>
      <c r="D9" s="2" t="s">
        <v>46</v>
      </c>
      <c r="E9" s="2" t="s">
        <v>17</v>
      </c>
      <c r="F9" s="2" t="s">
        <v>115</v>
      </c>
      <c r="G9" s="2">
        <v>139</v>
      </c>
      <c r="H9" s="2">
        <v>2</v>
      </c>
      <c r="I9" s="2">
        <v>1623</v>
      </c>
      <c r="J9" s="5">
        <f>VLOOKUP(E9,'[1]SAFE CHEM INDUSTRIES'!$C$4:$E$92,3,FALSE)</f>
        <v>2.5200000000000005</v>
      </c>
      <c r="K9" s="5">
        <v>75</v>
      </c>
      <c r="L9" s="5">
        <f t="shared" si="0"/>
        <v>278</v>
      </c>
      <c r="M9" s="5">
        <v>30</v>
      </c>
      <c r="N9" s="5">
        <f t="shared" si="1"/>
        <v>4397.9600000000009</v>
      </c>
      <c r="O9" s="5">
        <f t="shared" si="2"/>
        <v>150</v>
      </c>
      <c r="P9" s="18">
        <f t="shared" si="3"/>
        <v>4547.9600000000009</v>
      </c>
      <c r="Q9" s="11" t="s">
        <v>116</v>
      </c>
    </row>
    <row r="10" spans="1:17">
      <c r="A10" s="17">
        <f t="shared" si="4"/>
        <v>8</v>
      </c>
      <c r="B10" s="2" t="s">
        <v>120</v>
      </c>
      <c r="C10" s="4" t="s">
        <v>121</v>
      </c>
      <c r="D10" s="2" t="s">
        <v>46</v>
      </c>
      <c r="E10" s="2" t="s">
        <v>23</v>
      </c>
      <c r="F10" s="2" t="s">
        <v>122</v>
      </c>
      <c r="G10" s="2">
        <v>150</v>
      </c>
      <c r="H10" s="2">
        <v>6</v>
      </c>
      <c r="I10" s="2">
        <v>1800</v>
      </c>
      <c r="J10" s="5">
        <f>VLOOKUP(E10,'[1]SAFE CHEM INDUSTRIES'!$C$4:$E$92,3,FALSE)</f>
        <v>2.5200000000000005</v>
      </c>
      <c r="K10" s="5">
        <v>75</v>
      </c>
      <c r="L10" s="5">
        <f t="shared" si="0"/>
        <v>300</v>
      </c>
      <c r="M10" s="5">
        <v>30</v>
      </c>
      <c r="N10" s="5">
        <f t="shared" si="1"/>
        <v>4866.0000000000009</v>
      </c>
      <c r="O10" s="5">
        <f t="shared" si="2"/>
        <v>450</v>
      </c>
      <c r="P10" s="18">
        <f t="shared" si="3"/>
        <v>5316.0000000000009</v>
      </c>
      <c r="Q10" s="11" t="s">
        <v>6</v>
      </c>
    </row>
    <row r="11" spans="1:17">
      <c r="A11" s="17">
        <f t="shared" si="4"/>
        <v>9</v>
      </c>
      <c r="B11" s="2" t="s">
        <v>123</v>
      </c>
      <c r="C11" s="4" t="s">
        <v>124</v>
      </c>
      <c r="D11" s="2" t="s">
        <v>46</v>
      </c>
      <c r="E11" s="2" t="s">
        <v>26</v>
      </c>
      <c r="F11" s="2" t="s">
        <v>125</v>
      </c>
      <c r="G11" s="2">
        <v>154</v>
      </c>
      <c r="H11" s="2">
        <v>4</v>
      </c>
      <c r="I11" s="2">
        <v>1445</v>
      </c>
      <c r="J11" s="5">
        <f>VLOOKUP(E11,'[1]SAFE CHEM INDUSTRIES'!$C$4:$E$92,3,FALSE)</f>
        <v>2.62</v>
      </c>
      <c r="K11" s="5">
        <v>75</v>
      </c>
      <c r="L11" s="5">
        <f t="shared" si="0"/>
        <v>308</v>
      </c>
      <c r="M11" s="5">
        <v>30</v>
      </c>
      <c r="N11" s="5">
        <f t="shared" si="1"/>
        <v>4123.8999999999996</v>
      </c>
      <c r="O11" s="5">
        <f t="shared" si="2"/>
        <v>300</v>
      </c>
      <c r="P11" s="18">
        <f t="shared" si="3"/>
        <v>4423.8999999999996</v>
      </c>
      <c r="Q11" s="11" t="s">
        <v>9</v>
      </c>
    </row>
    <row r="12" spans="1:17">
      <c r="A12" s="17">
        <f t="shared" si="4"/>
        <v>10</v>
      </c>
      <c r="B12" s="2" t="s">
        <v>72</v>
      </c>
      <c r="C12" s="4" t="s">
        <v>77</v>
      </c>
      <c r="D12" s="2" t="s">
        <v>46</v>
      </c>
      <c r="E12" s="2" t="s">
        <v>57</v>
      </c>
      <c r="F12" s="2" t="s">
        <v>78</v>
      </c>
      <c r="G12" s="2">
        <v>161</v>
      </c>
      <c r="H12" s="2">
        <v>18</v>
      </c>
      <c r="I12" s="2">
        <v>2509</v>
      </c>
      <c r="J12" s="5">
        <f>VLOOKUP(E12,'[1]SAFE CHEM INDUSTRIES'!$C$4:$E$92,3,FALSE)</f>
        <v>2.52</v>
      </c>
      <c r="K12" s="5">
        <v>75</v>
      </c>
      <c r="L12" s="5">
        <f t="shared" si="0"/>
        <v>322</v>
      </c>
      <c r="M12" s="5">
        <v>30</v>
      </c>
      <c r="N12" s="5">
        <f t="shared" si="1"/>
        <v>6674.68</v>
      </c>
      <c r="O12" s="5">
        <f t="shared" si="2"/>
        <v>1350</v>
      </c>
      <c r="P12" s="18">
        <f t="shared" si="3"/>
        <v>8024.68</v>
      </c>
      <c r="Q12" s="11" t="s">
        <v>58</v>
      </c>
    </row>
    <row r="13" spans="1:17">
      <c r="A13" s="17">
        <f t="shared" si="4"/>
        <v>11</v>
      </c>
      <c r="B13" s="2" t="s">
        <v>69</v>
      </c>
      <c r="C13" s="4" t="s">
        <v>70</v>
      </c>
      <c r="D13" s="2" t="s">
        <v>46</v>
      </c>
      <c r="E13" s="2" t="s">
        <v>19</v>
      </c>
      <c r="F13" s="2" t="s">
        <v>71</v>
      </c>
      <c r="G13" s="2">
        <v>163</v>
      </c>
      <c r="H13" s="2">
        <v>2</v>
      </c>
      <c r="I13" s="2">
        <v>1530</v>
      </c>
      <c r="J13" s="5">
        <f>VLOOKUP(E13,'[1]SAFE CHEM INDUSTRIES'!$C$4:$E$92,3,FALSE)</f>
        <v>4.0200000000000005</v>
      </c>
      <c r="K13" s="5">
        <v>75</v>
      </c>
      <c r="L13" s="5">
        <f t="shared" si="0"/>
        <v>326</v>
      </c>
      <c r="M13" s="5">
        <v>30</v>
      </c>
      <c r="N13" s="5">
        <f t="shared" si="1"/>
        <v>6506.6</v>
      </c>
      <c r="O13" s="5">
        <f t="shared" si="2"/>
        <v>150</v>
      </c>
      <c r="P13" s="18">
        <f t="shared" si="3"/>
        <v>6656.6</v>
      </c>
      <c r="Q13" s="11" t="s">
        <v>3</v>
      </c>
    </row>
    <row r="14" spans="1:17">
      <c r="A14" s="17">
        <f t="shared" si="4"/>
        <v>12</v>
      </c>
      <c r="B14" s="2" t="s">
        <v>92</v>
      </c>
      <c r="C14" s="4" t="s">
        <v>95</v>
      </c>
      <c r="D14" s="2" t="s">
        <v>46</v>
      </c>
      <c r="E14" s="2" t="s">
        <v>23</v>
      </c>
      <c r="F14" s="2" t="s">
        <v>96</v>
      </c>
      <c r="G14" s="2">
        <v>167</v>
      </c>
      <c r="H14" s="2">
        <v>5</v>
      </c>
      <c r="I14" s="2">
        <v>1990</v>
      </c>
      <c r="J14" s="5">
        <f>VLOOKUP(E14,'[1]SAFE CHEM INDUSTRIES'!$C$4:$E$92,3,FALSE)</f>
        <v>2.5200000000000005</v>
      </c>
      <c r="K14" s="5">
        <v>75</v>
      </c>
      <c r="L14" s="5">
        <f t="shared" si="0"/>
        <v>334</v>
      </c>
      <c r="M14" s="5">
        <v>30</v>
      </c>
      <c r="N14" s="5">
        <f t="shared" si="1"/>
        <v>5378.8000000000011</v>
      </c>
      <c r="O14" s="5">
        <f t="shared" si="2"/>
        <v>375</v>
      </c>
      <c r="P14" s="18">
        <f t="shared" si="3"/>
        <v>5753.8000000000011</v>
      </c>
      <c r="Q14" s="11" t="s">
        <v>6</v>
      </c>
    </row>
    <row r="15" spans="1:17">
      <c r="A15" s="17">
        <f t="shared" si="4"/>
        <v>13</v>
      </c>
      <c r="B15" s="2" t="s">
        <v>72</v>
      </c>
      <c r="C15" s="4" t="s">
        <v>75</v>
      </c>
      <c r="D15" s="2" t="s">
        <v>46</v>
      </c>
      <c r="E15" s="2" t="s">
        <v>17</v>
      </c>
      <c r="F15" s="2" t="s">
        <v>76</v>
      </c>
      <c r="G15" s="2">
        <v>173</v>
      </c>
      <c r="H15" s="2">
        <v>15</v>
      </c>
      <c r="I15" s="2">
        <v>2512</v>
      </c>
      <c r="J15" s="5">
        <f>VLOOKUP(E15,'[1]SAFE CHEM INDUSTRIES'!$C$4:$E$92,3,FALSE)</f>
        <v>2.5200000000000005</v>
      </c>
      <c r="K15" s="5">
        <v>75</v>
      </c>
      <c r="L15" s="5">
        <f t="shared" si="0"/>
        <v>346</v>
      </c>
      <c r="M15" s="5">
        <v>30</v>
      </c>
      <c r="N15" s="5">
        <f t="shared" si="1"/>
        <v>6706.2400000000016</v>
      </c>
      <c r="O15" s="5">
        <f t="shared" si="2"/>
        <v>1125</v>
      </c>
      <c r="P15" s="18">
        <f t="shared" si="3"/>
        <v>7831.2400000000016</v>
      </c>
      <c r="Q15" s="11" t="s">
        <v>5</v>
      </c>
    </row>
    <row r="16" spans="1:17">
      <c r="A16" s="17">
        <f t="shared" si="4"/>
        <v>14</v>
      </c>
      <c r="B16" s="2" t="s">
        <v>86</v>
      </c>
      <c r="C16" s="4" t="s">
        <v>87</v>
      </c>
      <c r="D16" s="2" t="s">
        <v>46</v>
      </c>
      <c r="E16" s="2" t="s">
        <v>20</v>
      </c>
      <c r="F16" s="2" t="s">
        <v>88</v>
      </c>
      <c r="G16" s="2">
        <v>178</v>
      </c>
      <c r="H16" s="2">
        <v>3</v>
      </c>
      <c r="I16" s="2">
        <v>1746</v>
      </c>
      <c r="J16" s="5">
        <f>VLOOKUP(E16,'[1]SAFE CHEM INDUSTRIES'!$C$4:$E$92,3,FALSE)</f>
        <v>3.8200000000000007</v>
      </c>
      <c r="K16" s="5">
        <v>75</v>
      </c>
      <c r="L16" s="5">
        <f t="shared" si="0"/>
        <v>356</v>
      </c>
      <c r="M16" s="5">
        <v>30</v>
      </c>
      <c r="N16" s="5">
        <f t="shared" si="1"/>
        <v>7055.7200000000012</v>
      </c>
      <c r="O16" s="5">
        <f t="shared" si="2"/>
        <v>225</v>
      </c>
      <c r="P16" s="18">
        <f t="shared" si="3"/>
        <v>7280.7200000000012</v>
      </c>
      <c r="Q16" s="11" t="s">
        <v>89</v>
      </c>
    </row>
    <row r="17" spans="1:17">
      <c r="A17" s="17">
        <f t="shared" si="4"/>
        <v>15</v>
      </c>
      <c r="B17" s="2" t="s">
        <v>101</v>
      </c>
      <c r="C17" s="4" t="s">
        <v>104</v>
      </c>
      <c r="D17" s="2" t="s">
        <v>46</v>
      </c>
      <c r="E17" s="2" t="s">
        <v>25</v>
      </c>
      <c r="F17" s="2" t="s">
        <v>105</v>
      </c>
      <c r="G17" s="2">
        <v>178</v>
      </c>
      <c r="H17" s="2">
        <v>12</v>
      </c>
      <c r="I17" s="2">
        <v>2340</v>
      </c>
      <c r="J17" s="5">
        <f>VLOOKUP(E17,'[1]SAFE CHEM INDUSTRIES'!$C$4:$E$92,3,FALSE)</f>
        <v>2.12</v>
      </c>
      <c r="K17" s="5">
        <v>75</v>
      </c>
      <c r="L17" s="5">
        <f t="shared" si="0"/>
        <v>356</v>
      </c>
      <c r="M17" s="5">
        <v>30</v>
      </c>
      <c r="N17" s="5">
        <f t="shared" si="1"/>
        <v>5346.8</v>
      </c>
      <c r="O17" s="5">
        <f t="shared" si="2"/>
        <v>900</v>
      </c>
      <c r="P17" s="18">
        <f t="shared" si="3"/>
        <v>6246.8</v>
      </c>
      <c r="Q17" s="11" t="s">
        <v>8</v>
      </c>
    </row>
    <row r="18" spans="1:17">
      <c r="A18" s="17"/>
      <c r="B18" s="2"/>
      <c r="C18" s="4"/>
      <c r="D18" s="2"/>
      <c r="E18" s="2"/>
      <c r="F18" s="2"/>
      <c r="G18" s="2">
        <f>SUM(G5:G17)</f>
        <v>1936</v>
      </c>
      <c r="H18" s="2"/>
      <c r="I18" s="2"/>
      <c r="J18" s="5"/>
      <c r="K18" s="5"/>
      <c r="L18" s="5"/>
      <c r="M18" s="5"/>
      <c r="N18" s="5"/>
      <c r="O18" s="5"/>
      <c r="P18" s="18"/>
      <c r="Q18" s="11"/>
    </row>
    <row r="19" spans="1:17">
      <c r="A19" s="17">
        <f>A17+1</f>
        <v>16</v>
      </c>
      <c r="B19" s="2" t="s">
        <v>72</v>
      </c>
      <c r="C19" s="4" t="s">
        <v>79</v>
      </c>
      <c r="D19" s="2" t="s">
        <v>46</v>
      </c>
      <c r="E19" s="2" t="s">
        <v>27</v>
      </c>
      <c r="F19" s="2" t="s">
        <v>80</v>
      </c>
      <c r="G19" s="2">
        <v>210</v>
      </c>
      <c r="H19" s="2">
        <v>9</v>
      </c>
      <c r="I19" s="2">
        <v>3400</v>
      </c>
      <c r="J19" s="6" t="s">
        <v>47</v>
      </c>
      <c r="K19" s="6" t="s">
        <v>47</v>
      </c>
      <c r="L19" s="6" t="s">
        <v>47</v>
      </c>
      <c r="M19" s="5">
        <v>30</v>
      </c>
      <c r="N19" s="5">
        <v>12800</v>
      </c>
      <c r="O19" s="5">
        <v>0</v>
      </c>
      <c r="P19" s="18">
        <f t="shared" ref="P19:P29" si="5">N19+O19</f>
        <v>12800</v>
      </c>
      <c r="Q19" s="11" t="s">
        <v>10</v>
      </c>
    </row>
    <row r="20" spans="1:17">
      <c r="A20" s="17">
        <f t="shared" si="4"/>
        <v>17</v>
      </c>
      <c r="B20" s="2" t="s">
        <v>86</v>
      </c>
      <c r="C20" s="4" t="s">
        <v>90</v>
      </c>
      <c r="D20" s="2" t="s">
        <v>46</v>
      </c>
      <c r="E20" s="2" t="s">
        <v>18</v>
      </c>
      <c r="F20" s="2" t="s">
        <v>91</v>
      </c>
      <c r="G20" s="2">
        <v>234</v>
      </c>
      <c r="H20" s="2">
        <v>6</v>
      </c>
      <c r="I20" s="2">
        <v>1970</v>
      </c>
      <c r="J20" s="5">
        <f>VLOOKUP(E20,'[1]SAFE CHEM INDUSTRIES'!$C$4:$E$92,3,FALSE)</f>
        <v>4.82</v>
      </c>
      <c r="K20" s="5">
        <v>75</v>
      </c>
      <c r="L20" s="5">
        <f>G20*2</f>
        <v>468</v>
      </c>
      <c r="M20" s="5">
        <v>30</v>
      </c>
      <c r="N20" s="5">
        <f>I20*J20+L20+M20</f>
        <v>9993.4000000000015</v>
      </c>
      <c r="O20" s="5">
        <f>H20*K20</f>
        <v>450</v>
      </c>
      <c r="P20" s="18">
        <f t="shared" si="5"/>
        <v>10443.400000000001</v>
      </c>
      <c r="Q20" s="11" t="s">
        <v>2</v>
      </c>
    </row>
    <row r="21" spans="1:17">
      <c r="A21" s="17">
        <f t="shared" si="4"/>
        <v>18</v>
      </c>
      <c r="B21" s="2" t="s">
        <v>108</v>
      </c>
      <c r="C21" s="4" t="s">
        <v>109</v>
      </c>
      <c r="D21" s="2" t="s">
        <v>46</v>
      </c>
      <c r="E21" s="2" t="s">
        <v>17</v>
      </c>
      <c r="F21" s="2" t="s">
        <v>110</v>
      </c>
      <c r="G21" s="2">
        <v>234</v>
      </c>
      <c r="H21" s="2">
        <v>13</v>
      </c>
      <c r="I21" s="2">
        <v>2661</v>
      </c>
      <c r="J21" s="5">
        <f>VLOOKUP(E21,'[1]SAFE CHEM INDUSTRIES'!$C$4:$E$92,3,FALSE)</f>
        <v>2.5200000000000005</v>
      </c>
      <c r="K21" s="5">
        <v>75</v>
      </c>
      <c r="L21" s="5">
        <f>G21*2</f>
        <v>468</v>
      </c>
      <c r="M21" s="5">
        <v>30</v>
      </c>
      <c r="N21" s="5">
        <f>I21*J21+L21+M21</f>
        <v>7203.7200000000012</v>
      </c>
      <c r="O21" s="5">
        <f>H21*K21</f>
        <v>975</v>
      </c>
      <c r="P21" s="18">
        <f t="shared" si="5"/>
        <v>8178.7200000000012</v>
      </c>
      <c r="Q21" s="11" t="s">
        <v>5</v>
      </c>
    </row>
    <row r="22" spans="1:17">
      <c r="A22" s="17">
        <f t="shared" si="4"/>
        <v>19</v>
      </c>
      <c r="B22" s="2" t="s">
        <v>72</v>
      </c>
      <c r="C22" s="4" t="s">
        <v>81</v>
      </c>
      <c r="D22" s="2" t="s">
        <v>46</v>
      </c>
      <c r="E22" s="2" t="s">
        <v>15</v>
      </c>
      <c r="F22" s="2" t="s">
        <v>82</v>
      </c>
      <c r="G22" s="2">
        <v>243</v>
      </c>
      <c r="H22" s="2">
        <v>9</v>
      </c>
      <c r="I22" s="2">
        <v>2350</v>
      </c>
      <c r="J22" s="5">
        <f>VLOOKUP(E22,'[1]SAFE CHEM INDUSTRIES'!$C$4:$E$92,3,FALSE)</f>
        <v>2.72</v>
      </c>
      <c r="K22" s="5">
        <v>75</v>
      </c>
      <c r="L22" s="5">
        <f>G22*2</f>
        <v>486</v>
      </c>
      <c r="M22" s="5">
        <v>30</v>
      </c>
      <c r="N22" s="5">
        <f>I22*J22+L22+M22</f>
        <v>6908.0000000000009</v>
      </c>
      <c r="O22" s="5">
        <f>H22*K22</f>
        <v>675</v>
      </c>
      <c r="P22" s="18">
        <f t="shared" si="5"/>
        <v>7583.0000000000009</v>
      </c>
      <c r="Q22" s="11" t="s">
        <v>54</v>
      </c>
    </row>
    <row r="23" spans="1:17">
      <c r="A23" s="17">
        <f t="shared" si="4"/>
        <v>20</v>
      </c>
      <c r="B23" s="2" t="s">
        <v>63</v>
      </c>
      <c r="C23" s="4" t="s">
        <v>64</v>
      </c>
      <c r="D23" s="2" t="s">
        <v>46</v>
      </c>
      <c r="E23" s="2" t="s">
        <v>22</v>
      </c>
      <c r="F23" s="2" t="s">
        <v>65</v>
      </c>
      <c r="G23" s="2">
        <v>257</v>
      </c>
      <c r="H23" s="2">
        <v>10</v>
      </c>
      <c r="I23" s="2">
        <v>3166</v>
      </c>
      <c r="J23" s="6" t="s">
        <v>47</v>
      </c>
      <c r="K23" s="6" t="s">
        <v>47</v>
      </c>
      <c r="L23" s="6" t="s">
        <v>47</v>
      </c>
      <c r="M23" s="9">
        <v>30</v>
      </c>
      <c r="N23" s="5">
        <v>12180</v>
      </c>
      <c r="O23" s="5">
        <v>0</v>
      </c>
      <c r="P23" s="18">
        <f t="shared" si="5"/>
        <v>12180</v>
      </c>
      <c r="Q23" s="11" t="s">
        <v>51</v>
      </c>
    </row>
    <row r="24" spans="1:17">
      <c r="A24" s="17">
        <f t="shared" si="4"/>
        <v>21</v>
      </c>
      <c r="B24" s="2" t="s">
        <v>92</v>
      </c>
      <c r="C24" s="4" t="s">
        <v>97</v>
      </c>
      <c r="D24" s="2" t="s">
        <v>46</v>
      </c>
      <c r="E24" s="2" t="s">
        <v>55</v>
      </c>
      <c r="F24" s="2" t="s">
        <v>98</v>
      </c>
      <c r="G24" s="2">
        <v>378</v>
      </c>
      <c r="H24" s="2">
        <v>10</v>
      </c>
      <c r="I24" s="2">
        <v>4274</v>
      </c>
      <c r="J24" s="6" t="s">
        <v>47</v>
      </c>
      <c r="K24" s="6" t="s">
        <v>47</v>
      </c>
      <c r="L24" s="6" t="s">
        <v>47</v>
      </c>
      <c r="M24" s="5">
        <v>30</v>
      </c>
      <c r="N24" s="5">
        <v>13750</v>
      </c>
      <c r="O24" s="5">
        <v>0</v>
      </c>
      <c r="P24" s="18">
        <f t="shared" si="5"/>
        <v>13750</v>
      </c>
      <c r="Q24" s="11" t="s">
        <v>56</v>
      </c>
    </row>
    <row r="25" spans="1:17">
      <c r="A25" s="17">
        <f t="shared" si="4"/>
        <v>22</v>
      </c>
      <c r="B25" s="2" t="s">
        <v>117</v>
      </c>
      <c r="C25" s="4" t="s">
        <v>118</v>
      </c>
      <c r="D25" s="2" t="s">
        <v>46</v>
      </c>
      <c r="E25" s="2" t="s">
        <v>22</v>
      </c>
      <c r="F25" s="2" t="s">
        <v>119</v>
      </c>
      <c r="G25" s="2">
        <v>395</v>
      </c>
      <c r="H25" s="2">
        <v>20</v>
      </c>
      <c r="I25" s="2">
        <v>4379</v>
      </c>
      <c r="J25" s="6" t="s">
        <v>47</v>
      </c>
      <c r="K25" s="6" t="s">
        <v>47</v>
      </c>
      <c r="L25" s="6" t="s">
        <v>47</v>
      </c>
      <c r="M25" s="5">
        <v>30</v>
      </c>
      <c r="N25" s="5">
        <v>18250</v>
      </c>
      <c r="O25" s="5">
        <v>0</v>
      </c>
      <c r="P25" s="18">
        <f t="shared" si="5"/>
        <v>18250</v>
      </c>
      <c r="Q25" s="11" t="s">
        <v>51</v>
      </c>
    </row>
    <row r="26" spans="1:17">
      <c r="A26" s="17">
        <f t="shared" si="4"/>
        <v>23</v>
      </c>
      <c r="B26" s="2" t="s">
        <v>60</v>
      </c>
      <c r="C26" s="4" t="s">
        <v>61</v>
      </c>
      <c r="D26" s="2" t="s">
        <v>46</v>
      </c>
      <c r="E26" s="2" t="s">
        <v>52</v>
      </c>
      <c r="F26" s="2" t="s">
        <v>62</v>
      </c>
      <c r="G26" s="2">
        <v>399</v>
      </c>
      <c r="H26" s="2">
        <v>27</v>
      </c>
      <c r="I26" s="2">
        <v>4600</v>
      </c>
      <c r="J26" s="6" t="s">
        <v>47</v>
      </c>
      <c r="K26" s="6" t="s">
        <v>47</v>
      </c>
      <c r="L26" s="6" t="s">
        <v>47</v>
      </c>
      <c r="M26" s="5">
        <v>30</v>
      </c>
      <c r="N26" s="5">
        <v>14250</v>
      </c>
      <c r="O26" s="5">
        <v>0</v>
      </c>
      <c r="P26" s="18">
        <f t="shared" si="5"/>
        <v>14250</v>
      </c>
      <c r="Q26" s="11" t="s">
        <v>53</v>
      </c>
    </row>
    <row r="27" spans="1:17">
      <c r="A27" s="17">
        <f t="shared" si="4"/>
        <v>24</v>
      </c>
      <c r="B27" s="2" t="s">
        <v>72</v>
      </c>
      <c r="C27" s="4" t="s">
        <v>73</v>
      </c>
      <c r="D27" s="2" t="s">
        <v>46</v>
      </c>
      <c r="E27" s="2" t="s">
        <v>24</v>
      </c>
      <c r="F27" s="2" t="s">
        <v>74</v>
      </c>
      <c r="G27" s="2">
        <v>453</v>
      </c>
      <c r="H27" s="2">
        <v>17</v>
      </c>
      <c r="I27" s="2">
        <v>5523</v>
      </c>
      <c r="J27" s="6" t="s">
        <v>47</v>
      </c>
      <c r="K27" s="6" t="s">
        <v>47</v>
      </c>
      <c r="L27" s="6" t="s">
        <v>47</v>
      </c>
      <c r="M27" s="5">
        <v>30</v>
      </c>
      <c r="N27" s="5">
        <v>14250</v>
      </c>
      <c r="O27" s="5">
        <v>0</v>
      </c>
      <c r="P27" s="18">
        <f t="shared" si="5"/>
        <v>14250</v>
      </c>
      <c r="Q27" s="11" t="s">
        <v>7</v>
      </c>
    </row>
    <row r="28" spans="1:17">
      <c r="A28" s="17">
        <f t="shared" si="4"/>
        <v>25</v>
      </c>
      <c r="B28" s="2" t="s">
        <v>83</v>
      </c>
      <c r="C28" s="4" t="s">
        <v>84</v>
      </c>
      <c r="D28" s="2" t="s">
        <v>46</v>
      </c>
      <c r="E28" s="2" t="s">
        <v>16</v>
      </c>
      <c r="F28" s="2" t="s">
        <v>85</v>
      </c>
      <c r="G28" s="2">
        <v>596</v>
      </c>
      <c r="H28" s="2">
        <v>7</v>
      </c>
      <c r="I28" s="2">
        <v>5184</v>
      </c>
      <c r="J28" s="6" t="s">
        <v>47</v>
      </c>
      <c r="K28" s="6" t="s">
        <v>47</v>
      </c>
      <c r="L28" s="6" t="s">
        <v>47</v>
      </c>
      <c r="M28" s="5">
        <v>30</v>
      </c>
      <c r="N28" s="5">
        <v>24250</v>
      </c>
      <c r="O28" s="5">
        <v>0</v>
      </c>
      <c r="P28" s="18">
        <f t="shared" si="5"/>
        <v>24250</v>
      </c>
      <c r="Q28" s="11" t="s">
        <v>1</v>
      </c>
    </row>
    <row r="29" spans="1:17">
      <c r="A29" s="17">
        <f t="shared" si="4"/>
        <v>26</v>
      </c>
      <c r="B29" s="2" t="s">
        <v>101</v>
      </c>
      <c r="C29" s="4" t="s">
        <v>106</v>
      </c>
      <c r="D29" s="2" t="s">
        <v>46</v>
      </c>
      <c r="E29" s="2" t="s">
        <v>27</v>
      </c>
      <c r="F29" s="2" t="s">
        <v>107</v>
      </c>
      <c r="G29" s="2">
        <v>782</v>
      </c>
      <c r="H29" s="2">
        <v>9</v>
      </c>
      <c r="I29" s="2">
        <v>6834</v>
      </c>
      <c r="J29" s="7" t="s">
        <v>47</v>
      </c>
      <c r="K29" s="7" t="s">
        <v>47</v>
      </c>
      <c r="L29" s="7" t="s">
        <v>47</v>
      </c>
      <c r="M29" s="5">
        <v>30</v>
      </c>
      <c r="N29" s="5">
        <v>26360</v>
      </c>
      <c r="O29" s="5">
        <v>0</v>
      </c>
      <c r="P29" s="18">
        <f t="shared" si="5"/>
        <v>26360</v>
      </c>
      <c r="Q29" s="11" t="s">
        <v>10</v>
      </c>
    </row>
    <row r="30" spans="1:17">
      <c r="A30" s="21"/>
      <c r="B30" s="22"/>
      <c r="C30" s="23"/>
      <c r="D30" s="22"/>
      <c r="E30" s="22"/>
      <c r="F30" s="22"/>
      <c r="G30" s="22">
        <f>SUM(G19:G29)</f>
        <v>4181</v>
      </c>
      <c r="H30" s="22"/>
      <c r="I30" s="22"/>
      <c r="J30" s="24"/>
      <c r="K30" s="24"/>
      <c r="L30" s="24"/>
      <c r="M30" s="25"/>
      <c r="N30" s="25"/>
      <c r="O30" s="26"/>
      <c r="P30" s="18"/>
      <c r="Q30" s="20"/>
    </row>
    <row r="31" spans="1:17">
      <c r="A31" s="72" t="s">
        <v>128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4"/>
      <c r="P31" s="19">
        <f>ROUND(SUM(P2:P29),0)</f>
        <v>252099</v>
      </c>
      <c r="Q31" s="1"/>
    </row>
  </sheetData>
  <sortState ref="B2:Q27">
    <sortCondition ref="G2:G27"/>
  </sortState>
  <mergeCells count="1">
    <mergeCell ref="A31:O31"/>
  </mergeCells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2024-03-21T05:12:02Z</cp:lastPrinted>
  <dcterms:created xsi:type="dcterms:W3CDTF">2023-03-12T08:28:15Z</dcterms:created>
  <dcterms:modified xsi:type="dcterms:W3CDTF">2024-03-21T05:12:04Z</dcterms:modified>
</cp:coreProperties>
</file>