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M15"/>
  <c r="M14"/>
  <c r="M4"/>
  <c r="M5"/>
  <c r="M6"/>
  <c r="M7"/>
  <c r="M8"/>
  <c r="M9"/>
  <c r="M10"/>
  <c r="M11"/>
  <c r="M12"/>
  <c r="M13"/>
  <c r="K8"/>
  <c r="J5"/>
  <c r="J6"/>
  <c r="J7"/>
  <c r="J8"/>
  <c r="J9"/>
  <c r="J10"/>
  <c r="J11"/>
  <c r="J12"/>
  <c r="J13"/>
  <c r="J14"/>
  <c r="J4"/>
  <c r="I5"/>
  <c r="I6"/>
  <c r="I7"/>
  <c r="I8"/>
  <c r="I9"/>
  <c r="I10"/>
  <c r="I11"/>
  <c r="I13"/>
  <c r="I14"/>
  <c r="I4"/>
  <c r="H18"/>
</calcChain>
</file>

<file path=xl/sharedStrings.xml><?xml version="1.0" encoding="utf-8"?>
<sst xmlns="http://schemas.openxmlformats.org/spreadsheetml/2006/main" count="74" uniqueCount="54">
  <si>
    <t>03/3/2026</t>
  </si>
  <si>
    <t>2913</t>
  </si>
  <si>
    <t>06/3/2026</t>
  </si>
  <si>
    <t>2939</t>
  </si>
  <si>
    <t>11/3/2026</t>
  </si>
  <si>
    <t>3008/3009</t>
  </si>
  <si>
    <t>2987/2997</t>
  </si>
  <si>
    <t>17/3/2026</t>
  </si>
  <si>
    <t>3050</t>
  </si>
  <si>
    <t>3052</t>
  </si>
  <si>
    <t>24/3/2026</t>
  </si>
  <si>
    <t>3121</t>
  </si>
  <si>
    <t>3129</t>
  </si>
  <si>
    <t>3128</t>
  </si>
  <si>
    <t>3122</t>
  </si>
  <si>
    <t>28/3/2026</t>
  </si>
  <si>
    <t>3170</t>
  </si>
  <si>
    <t>/BHA/00397</t>
  </si>
  <si>
    <t>/BHA/00400</t>
  </si>
  <si>
    <t>/BHA/00403</t>
  </si>
  <si>
    <t>/BHA/00404</t>
  </si>
  <si>
    <t>/BHA/00405</t>
  </si>
  <si>
    <t>/BHA/00406</t>
  </si>
  <si>
    <t>/BHA/00409</t>
  </si>
  <si>
    <t>/BHA/00410</t>
  </si>
  <si>
    <t>/BHA/00411</t>
  </si>
  <si>
    <t>/BHA/00412</t>
  </si>
  <si>
    <t>/BHA/00414</t>
  </si>
  <si>
    <t>BARIPADA</t>
  </si>
  <si>
    <t>MUNIGUDA</t>
  </si>
  <si>
    <t>NUAGAON</t>
  </si>
  <si>
    <t>BALIGUDA</t>
  </si>
  <si>
    <t>RABINGIA</t>
  </si>
  <si>
    <t>UMERKOTE</t>
  </si>
  <si>
    <t>BBSR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</si>
  <si>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</si>
  <si>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</si>
  <si>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</si>
  <si>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</si>
  <si>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</si>
  <si>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</si>
  <si>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</si>
  <si>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</si>
  <si>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</si>
  <si>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</si>
  <si>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</si>
  <si>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</si>
  <si>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</si>
  <si>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</si>
  <si>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KARNATAKA AGRO CHEMICALS
Address: PLOT NO - 84  BAPUJINAGAR P. S - CAPITAL 751009,6742597992
GST No:21AABFK5489N1ZZ
</t>
  </si>
  <si>
    <t>Thanking you for your business.
ATC LOGISTICS</t>
  </si>
  <si>
    <t>Kindly, verify &amp; confirm within 7 days, else GST will be filed by 20th APRIL, 2026
GST to be paid by Consignor under Reverse Charge Mechanism(RCM) as per GST.</t>
  </si>
  <si>
    <t>(RUPEES THIRTY FOUR THOUSAND NINETY FIVE ONLY)</t>
  </si>
  <si>
    <t>Bill Date: 31/03/2026
Bill NO : 4201
Total Amount : 34095.00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</si>
</sst>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133350</xdr:rowOff>
    </xdr:from>
    <xdr:to>
      <xdr:col>8</xdr:col>
      <xdr:colOff>171451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133350"/>
          <a:ext cx="41338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11.42578125" bestFit="1" customWidth="1"/>
    <col min="4" max="4" width="9.7109375" customWidth="1"/>
    <col min="5" max="5" width="6.42578125" bestFit="1" customWidth="1"/>
    <col min="6" max="6" width="11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8.5703125" bestFit="1" customWidth="1"/>
  </cols>
  <sheetData>
    <row r="1" spans="1:13" s="7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48</v>
      </c>
      <c r="K1" s="18"/>
      <c r="L1" s="18"/>
      <c r="M1" s="18"/>
    </row>
    <row r="2" spans="1:13" s="7" customFormat="1" ht="69" customHeight="1">
      <c r="A2" s="15" t="s">
        <v>49</v>
      </c>
      <c r="B2" s="16"/>
      <c r="C2" s="16"/>
      <c r="D2" s="16"/>
      <c r="E2" s="16"/>
      <c r="F2" s="16"/>
      <c r="G2" s="16"/>
      <c r="H2" s="16"/>
      <c r="I2" s="17"/>
      <c r="J2" s="18" t="s">
        <v>53</v>
      </c>
      <c r="K2" s="18"/>
      <c r="L2" s="18"/>
      <c r="M2" s="18"/>
    </row>
    <row r="3" spans="1:13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6" t="s">
        <v>43</v>
      </c>
      <c r="J3" s="6" t="s">
        <v>44</v>
      </c>
      <c r="K3" s="6" t="s">
        <v>45</v>
      </c>
      <c r="L3" s="6" t="s">
        <v>46</v>
      </c>
      <c r="M3" s="6" t="s">
        <v>47</v>
      </c>
    </row>
    <row r="4" spans="1:13">
      <c r="A4" s="1">
        <v>1</v>
      </c>
      <c r="B4" s="1" t="s">
        <v>0</v>
      </c>
      <c r="C4" s="1" t="s">
        <v>17</v>
      </c>
      <c r="D4" s="1" t="s">
        <v>1</v>
      </c>
      <c r="E4" s="3" t="s">
        <v>34</v>
      </c>
      <c r="F4" s="3" t="s">
        <v>33</v>
      </c>
      <c r="G4" s="1">
        <v>21</v>
      </c>
      <c r="H4" s="1">
        <v>220</v>
      </c>
      <c r="I4" s="12">
        <f>VLOOKUP(F4,'[1]KARNATAKA MULTIPLEX'!$C$6:$E$77,3,FALSE)</f>
        <v>4.8499999999999996</v>
      </c>
      <c r="J4" s="12">
        <f>G4*2</f>
        <v>42</v>
      </c>
      <c r="K4" s="12">
        <v>0</v>
      </c>
      <c r="L4" s="12">
        <v>45</v>
      </c>
      <c r="M4" s="12">
        <f>H4*I4+J4+K4+L4</f>
        <v>1154</v>
      </c>
    </row>
    <row r="5" spans="1:13">
      <c r="A5" s="1">
        <v>2</v>
      </c>
      <c r="B5" s="1" t="s">
        <v>2</v>
      </c>
      <c r="C5" s="1" t="s">
        <v>18</v>
      </c>
      <c r="D5" s="1" t="s">
        <v>3</v>
      </c>
      <c r="E5" s="3" t="s">
        <v>34</v>
      </c>
      <c r="F5" s="1" t="s">
        <v>28</v>
      </c>
      <c r="G5" s="1">
        <v>27</v>
      </c>
      <c r="H5" s="1">
        <v>700</v>
      </c>
      <c r="I5" s="12">
        <f>VLOOKUP(F5,'[1]KARNATAKA MULTIPLEX'!$C$6:$E$77,3,FALSE)</f>
        <v>2.65</v>
      </c>
      <c r="J5" s="12">
        <f t="shared" ref="J5:J14" si="0">G5*2</f>
        <v>54</v>
      </c>
      <c r="K5" s="12">
        <v>0</v>
      </c>
      <c r="L5" s="12">
        <v>45</v>
      </c>
      <c r="M5" s="12">
        <f t="shared" ref="M5:M14" si="1">H5*I5+J5+K5+L5</f>
        <v>1954</v>
      </c>
    </row>
    <row r="6" spans="1:13">
      <c r="A6" s="1">
        <v>3</v>
      </c>
      <c r="B6" s="1" t="s">
        <v>4</v>
      </c>
      <c r="C6" s="1" t="s">
        <v>19</v>
      </c>
      <c r="D6" s="1" t="s">
        <v>5</v>
      </c>
      <c r="E6" s="3" t="s">
        <v>34</v>
      </c>
      <c r="F6" s="1" t="s">
        <v>29</v>
      </c>
      <c r="G6" s="1">
        <v>50</v>
      </c>
      <c r="H6" s="1">
        <v>1000</v>
      </c>
      <c r="I6" s="12">
        <f>VLOOKUP(F6,'[1]KARNATAKA MULTIPLEX'!$C$6:$E$77,3,FALSE)</f>
        <v>4.3</v>
      </c>
      <c r="J6" s="12">
        <f t="shared" si="0"/>
        <v>100</v>
      </c>
      <c r="K6" s="12">
        <v>0</v>
      </c>
      <c r="L6" s="12">
        <v>45</v>
      </c>
      <c r="M6" s="12">
        <f t="shared" si="1"/>
        <v>4445</v>
      </c>
    </row>
    <row r="7" spans="1:13">
      <c r="A7" s="1">
        <v>4</v>
      </c>
      <c r="B7" s="1" t="s">
        <v>4</v>
      </c>
      <c r="C7" s="1" t="s">
        <v>20</v>
      </c>
      <c r="D7" s="1" t="s">
        <v>6</v>
      </c>
      <c r="E7" s="3" t="s">
        <v>34</v>
      </c>
      <c r="F7" s="1" t="s">
        <v>28</v>
      </c>
      <c r="G7" s="1">
        <v>45</v>
      </c>
      <c r="H7" s="1">
        <v>1050</v>
      </c>
      <c r="I7" s="12">
        <f>VLOOKUP(F7,'[1]KARNATAKA MULTIPLEX'!$C$6:$E$77,3,FALSE)</f>
        <v>2.65</v>
      </c>
      <c r="J7" s="12">
        <f t="shared" si="0"/>
        <v>90</v>
      </c>
      <c r="K7" s="12">
        <v>0</v>
      </c>
      <c r="L7" s="12">
        <v>45</v>
      </c>
      <c r="M7" s="12">
        <f t="shared" si="1"/>
        <v>2917.5</v>
      </c>
    </row>
    <row r="8" spans="1:13">
      <c r="A8" s="1">
        <v>5</v>
      </c>
      <c r="B8" s="1" t="s">
        <v>7</v>
      </c>
      <c r="C8" s="1" t="s">
        <v>21</v>
      </c>
      <c r="D8" s="1" t="s">
        <v>8</v>
      </c>
      <c r="E8" s="3" t="s">
        <v>34</v>
      </c>
      <c r="F8" s="1" t="s">
        <v>28</v>
      </c>
      <c r="G8" s="1">
        <v>100</v>
      </c>
      <c r="H8" s="1">
        <v>2000</v>
      </c>
      <c r="I8" s="12">
        <f>VLOOKUP(F8,'[1]KARNATAKA MULTIPLEX'!$C$6:$E$77,3,FALSE)</f>
        <v>2.65</v>
      </c>
      <c r="J8" s="12">
        <f t="shared" si="0"/>
        <v>200</v>
      </c>
      <c r="K8" s="12">
        <f>G8*15</f>
        <v>1500</v>
      </c>
      <c r="L8" s="12">
        <v>45</v>
      </c>
      <c r="M8" s="12">
        <f t="shared" si="1"/>
        <v>7045</v>
      </c>
    </row>
    <row r="9" spans="1:13">
      <c r="A9" s="1">
        <v>6</v>
      </c>
      <c r="B9" s="1" t="s">
        <v>7</v>
      </c>
      <c r="C9" s="1" t="s">
        <v>22</v>
      </c>
      <c r="D9" s="1" t="s">
        <v>9</v>
      </c>
      <c r="E9" s="3" t="s">
        <v>34</v>
      </c>
      <c r="F9" s="1" t="s">
        <v>30</v>
      </c>
      <c r="G9" s="1">
        <v>97</v>
      </c>
      <c r="H9" s="1">
        <v>1525</v>
      </c>
      <c r="I9" s="12">
        <f>VLOOKUP(F9,'[1]KARNATAKA MULTIPLEX'!$C$6:$E$77,3,FALSE)</f>
        <v>2.75</v>
      </c>
      <c r="J9" s="12">
        <f t="shared" si="0"/>
        <v>194</v>
      </c>
      <c r="K9" s="12">
        <v>2500</v>
      </c>
      <c r="L9" s="12">
        <v>45</v>
      </c>
      <c r="M9" s="12">
        <f t="shared" si="1"/>
        <v>6932.75</v>
      </c>
    </row>
    <row r="10" spans="1:13">
      <c r="A10" s="1">
        <v>7</v>
      </c>
      <c r="B10" s="1" t="s">
        <v>10</v>
      </c>
      <c r="C10" s="2" t="s">
        <v>23</v>
      </c>
      <c r="D10" s="1" t="s">
        <v>11</v>
      </c>
      <c r="E10" s="3" t="s">
        <v>34</v>
      </c>
      <c r="F10" s="1" t="s">
        <v>33</v>
      </c>
      <c r="G10" s="1">
        <v>6</v>
      </c>
      <c r="H10" s="1">
        <v>72</v>
      </c>
      <c r="I10" s="12">
        <f>VLOOKUP(F10,'[1]KARNATAKA MULTIPLEX'!$C$6:$E$77,3,FALSE)</f>
        <v>4.8499999999999996</v>
      </c>
      <c r="J10" s="12">
        <f t="shared" si="0"/>
        <v>12</v>
      </c>
      <c r="K10" s="12">
        <v>0</v>
      </c>
      <c r="L10" s="12">
        <v>45</v>
      </c>
      <c r="M10" s="12">
        <f t="shared" si="1"/>
        <v>406.2</v>
      </c>
    </row>
    <row r="11" spans="1:13">
      <c r="A11" s="1">
        <v>8</v>
      </c>
      <c r="B11" s="1" t="s">
        <v>10</v>
      </c>
      <c r="C11" s="1" t="s">
        <v>24</v>
      </c>
      <c r="D11" s="1" t="s">
        <v>12</v>
      </c>
      <c r="E11" s="3" t="s">
        <v>34</v>
      </c>
      <c r="F11" s="1" t="s">
        <v>31</v>
      </c>
      <c r="G11" s="1">
        <v>15</v>
      </c>
      <c r="H11" s="1">
        <v>300</v>
      </c>
      <c r="I11" s="12">
        <f>VLOOKUP(F11,'[1]KARNATAKA MULTIPLEX'!$C$6:$E$77,3,FALSE)</f>
        <v>5.35</v>
      </c>
      <c r="J11" s="12">
        <f t="shared" si="0"/>
        <v>30</v>
      </c>
      <c r="K11" s="12">
        <v>0</v>
      </c>
      <c r="L11" s="12">
        <v>45</v>
      </c>
      <c r="M11" s="12">
        <f t="shared" si="1"/>
        <v>1680</v>
      </c>
    </row>
    <row r="12" spans="1:13">
      <c r="A12" s="1">
        <v>9</v>
      </c>
      <c r="B12" s="1" t="s">
        <v>10</v>
      </c>
      <c r="C12" s="1" t="s">
        <v>25</v>
      </c>
      <c r="D12" s="1" t="s">
        <v>13</v>
      </c>
      <c r="E12" s="3" t="s">
        <v>34</v>
      </c>
      <c r="F12" s="1" t="s">
        <v>32</v>
      </c>
      <c r="G12" s="1">
        <v>10</v>
      </c>
      <c r="H12" s="1">
        <v>250</v>
      </c>
      <c r="I12" s="12">
        <v>3.5</v>
      </c>
      <c r="J12" s="12">
        <f t="shared" si="0"/>
        <v>20</v>
      </c>
      <c r="K12" s="12">
        <v>0</v>
      </c>
      <c r="L12" s="12">
        <v>45</v>
      </c>
      <c r="M12" s="12">
        <f t="shared" si="1"/>
        <v>940</v>
      </c>
    </row>
    <row r="13" spans="1:13">
      <c r="A13" s="1">
        <v>10</v>
      </c>
      <c r="B13" s="1" t="s">
        <v>10</v>
      </c>
      <c r="C13" s="1" t="s">
        <v>26</v>
      </c>
      <c r="D13" s="1" t="s">
        <v>14</v>
      </c>
      <c r="E13" s="3" t="s">
        <v>34</v>
      </c>
      <c r="F13" s="1" t="s">
        <v>28</v>
      </c>
      <c r="G13" s="1">
        <v>10</v>
      </c>
      <c r="H13" s="1">
        <v>200</v>
      </c>
      <c r="I13" s="12">
        <f>VLOOKUP(F13,'[1]KARNATAKA MULTIPLEX'!$C$6:$E$77,3,FALSE)</f>
        <v>2.65</v>
      </c>
      <c r="J13" s="12">
        <f t="shared" si="0"/>
        <v>20</v>
      </c>
      <c r="K13" s="12">
        <v>0</v>
      </c>
      <c r="L13" s="12">
        <v>45</v>
      </c>
      <c r="M13" s="12">
        <f t="shared" si="1"/>
        <v>595</v>
      </c>
    </row>
    <row r="14" spans="1:13">
      <c r="A14" s="1">
        <v>11</v>
      </c>
      <c r="B14" s="1" t="s">
        <v>15</v>
      </c>
      <c r="C14" s="1" t="s">
        <v>27</v>
      </c>
      <c r="D14" s="1" t="s">
        <v>16</v>
      </c>
      <c r="E14" s="3" t="s">
        <v>34</v>
      </c>
      <c r="F14" s="1" t="s">
        <v>28</v>
      </c>
      <c r="G14" s="1">
        <v>88</v>
      </c>
      <c r="H14" s="1">
        <v>1700</v>
      </c>
      <c r="I14" s="12">
        <f>VLOOKUP(F14,'[1]KARNATAKA MULTIPLEX'!$C$6:$E$77,3,FALSE)</f>
        <v>2.65</v>
      </c>
      <c r="J14" s="12">
        <f t="shared" si="0"/>
        <v>176</v>
      </c>
      <c r="K14" s="12">
        <v>1300</v>
      </c>
      <c r="L14" s="12">
        <v>45</v>
      </c>
      <c r="M14" s="12">
        <f t="shared" si="1"/>
        <v>6026</v>
      </c>
    </row>
    <row r="15" spans="1:13" s="9" customFormat="1">
      <c r="A15" s="19" t="s">
        <v>52</v>
      </c>
      <c r="B15" s="20"/>
      <c r="C15" s="20"/>
      <c r="D15" s="20"/>
      <c r="E15" s="20"/>
      <c r="F15" s="20"/>
      <c r="G15" s="20"/>
      <c r="H15" s="20"/>
      <c r="I15" s="21"/>
      <c r="J15" s="21"/>
      <c r="K15" s="21"/>
      <c r="L15" s="22"/>
      <c r="M15" s="8">
        <f>ROUND(SUM(M4:M14),0)</f>
        <v>34095</v>
      </c>
    </row>
    <row r="16" spans="1:13" s="9" customFormat="1" ht="30" customHeight="1">
      <c r="A16" s="13" t="s">
        <v>51</v>
      </c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</row>
    <row r="17" spans="1:13" s="9" customFormat="1" ht="30" customHeight="1">
      <c r="A17" s="13" t="s">
        <v>50</v>
      </c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4"/>
      <c r="M17" s="14"/>
    </row>
    <row r="18" spans="1:13" s="7" customFormat="1">
      <c r="G18" s="10">
        <f>SUM(G3:G14)</f>
        <v>469</v>
      </c>
      <c r="H18" s="10">
        <f>SUM(H3:H14)</f>
        <v>9017</v>
      </c>
      <c r="I18" s="11"/>
      <c r="J18" s="11"/>
      <c r="K18" s="11"/>
      <c r="L18" s="11"/>
      <c r="M18" s="11"/>
    </row>
  </sheetData>
  <sortState ref="B3:H12">
    <sortCondition ref="B2"/>
  </sortState>
  <mergeCells count="7">
    <mergeCell ref="A17:M17"/>
    <mergeCell ref="A1:I1"/>
    <mergeCell ref="J1:M1"/>
    <mergeCell ref="A2:I2"/>
    <mergeCell ref="J2:M2"/>
    <mergeCell ref="A15:L15"/>
    <mergeCell ref="A16:M16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2026-04-09T11:32:39Z</cp:lastPrinted>
  <dcterms:created xsi:type="dcterms:W3CDTF">2026-04-06T11:36:51Z</dcterms:created>
  <dcterms:modified xsi:type="dcterms:W3CDTF">2026-04-10T05:37:15Z</dcterms:modified>
</cp:coreProperties>
</file>