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Consignment" sheetId="1" r:id="rId1"/>
    <sheet name="Sheet1" sheetId="2" r:id="rId2"/>
  </sheets>
  <externalReferences>
    <externalReference r:id="rId3"/>
  </externalReferences>
  <definedNames>
    <definedName name="_xlnm._FilterDatabase" localSheetId="0" hidden="1">Consignment!#REF!</definedName>
    <definedName name="_xlnm.Print_Titles" localSheetId="0">Consignment!$2:$3</definedName>
  </definedNames>
  <calcPr calcId="124519"/>
</workbook>
</file>

<file path=xl/calcChain.xml><?xml version="1.0" encoding="utf-8"?>
<calcChain xmlns="http://schemas.openxmlformats.org/spreadsheetml/2006/main">
  <c r="I35" i="1"/>
  <c r="H35"/>
  <c r="G35"/>
  <c r="O33"/>
  <c r="L33"/>
  <c r="J33"/>
  <c r="N33" s="1"/>
  <c r="P33" s="1"/>
  <c r="O32"/>
  <c r="L32"/>
  <c r="J32"/>
  <c r="P31"/>
  <c r="P30"/>
  <c r="O29"/>
  <c r="L29"/>
  <c r="J29"/>
  <c r="N29" s="1"/>
  <c r="P29" s="1"/>
  <c r="P28"/>
  <c r="P27"/>
  <c r="P26"/>
  <c r="O25"/>
  <c r="L25"/>
  <c r="J25"/>
  <c r="N25" s="1"/>
  <c r="P25" s="1"/>
  <c r="O24"/>
  <c r="L24"/>
  <c r="J24"/>
  <c r="P23"/>
  <c r="O22"/>
  <c r="L22"/>
  <c r="J22"/>
  <c r="O21"/>
  <c r="L21"/>
  <c r="J21"/>
  <c r="N21" s="1"/>
  <c r="P21" s="1"/>
  <c r="O20"/>
  <c r="L20"/>
  <c r="J20"/>
  <c r="O19"/>
  <c r="L19"/>
  <c r="J19"/>
  <c r="N19" s="1"/>
  <c r="P19" s="1"/>
  <c r="P18"/>
  <c r="O17"/>
  <c r="L17"/>
  <c r="J17"/>
  <c r="N17" s="1"/>
  <c r="P17" s="1"/>
  <c r="O16"/>
  <c r="L16"/>
  <c r="J16"/>
  <c r="O15"/>
  <c r="L15"/>
  <c r="J15"/>
  <c r="N15" s="1"/>
  <c r="P15" s="1"/>
  <c r="O14"/>
  <c r="L14"/>
  <c r="J14"/>
  <c r="O13"/>
  <c r="L13"/>
  <c r="J13"/>
  <c r="N13" s="1"/>
  <c r="P13" s="1"/>
  <c r="O12"/>
  <c r="L12"/>
  <c r="J12"/>
  <c r="O11"/>
  <c r="L11"/>
  <c r="J11"/>
  <c r="N11" s="1"/>
  <c r="P11" s="1"/>
  <c r="P10"/>
  <c r="O9"/>
  <c r="L9"/>
  <c r="J9"/>
  <c r="N9" s="1"/>
  <c r="P9" s="1"/>
  <c r="O8"/>
  <c r="L8"/>
  <c r="J8"/>
  <c r="P7"/>
  <c r="O6"/>
  <c r="L6"/>
  <c r="J6"/>
  <c r="O5"/>
  <c r="L5"/>
  <c r="J5"/>
  <c r="N5" s="1"/>
  <c r="P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O4"/>
  <c r="L4"/>
  <c r="N4" s="1"/>
  <c r="P4" l="1"/>
  <c r="N6"/>
  <c r="P6" s="1"/>
  <c r="P34" s="1"/>
  <c r="N8"/>
  <c r="P8" s="1"/>
  <c r="N12"/>
  <c r="P12" s="1"/>
  <c r="N14"/>
  <c r="P14" s="1"/>
  <c r="N16"/>
  <c r="P16" s="1"/>
  <c r="N20"/>
  <c r="P20" s="1"/>
  <c r="N22"/>
  <c r="P22" s="1"/>
  <c r="N24"/>
  <c r="P24" s="1"/>
  <c r="N32"/>
  <c r="P32" s="1"/>
  <c r="A4" i="2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</calcChain>
</file>

<file path=xl/sharedStrings.xml><?xml version="1.0" encoding="utf-8"?>
<sst xmlns="http://schemas.openxmlformats.org/spreadsheetml/2006/main" count="342" uniqueCount="206">
  <si>
    <t>BINOD AGENCY</t>
  </si>
  <si>
    <t>BHASKAR AGENCIES</t>
  </si>
  <si>
    <t>WEIGHT</t>
  </si>
  <si>
    <t>BHADRAK</t>
  </si>
  <si>
    <t>UMERKOT</t>
  </si>
  <si>
    <t>BOUDH</t>
  </si>
  <si>
    <t>BHANJANAGAR</t>
  </si>
  <si>
    <t>BALUGAON</t>
  </si>
  <si>
    <t>DESTINATION</t>
  </si>
  <si>
    <t>SL.</t>
  </si>
  <si>
    <t>LR NO.</t>
  </si>
  <si>
    <t>DATE</t>
  </si>
  <si>
    <t>INV. NO.</t>
  </si>
  <si>
    <t>PARTY NAME</t>
  </si>
  <si>
    <t>FROM</t>
  </si>
  <si>
    <t>TOTAL CASE</t>
  </si>
  <si>
    <t>BUCKET BUNDAL</t>
  </si>
  <si>
    <t>DETERGENT RATE</t>
  </si>
  <si>
    <t>BUCKET RATE</t>
  </si>
  <si>
    <t>HML</t>
  </si>
  <si>
    <t>LR CH.</t>
  </si>
  <si>
    <t>DETERGENT AMT</t>
  </si>
  <si>
    <t>BUCKET AMT</t>
  </si>
  <si>
    <t>TOTAL AMT</t>
  </si>
  <si>
    <t>CTC</t>
  </si>
  <si>
    <t>FIX</t>
  </si>
  <si>
    <t>INVOICE
PRAGATI LOGISTICS,SAMANTA SAHI KHUNTIA LANE,8984191006
GST No:21AGHPB9356M1Z9</t>
  </si>
  <si>
    <t>MAHAVEER AGENCY</t>
  </si>
  <si>
    <t xml:space="preserve">TO,
M/S SHANTINATH DETERGENTS PVT. LTD.
Address:TAHASIL - TANGI - CHOUDWAR KHATA NO 142 PLOT NO 9 MOUZA - BADAKESHREPUR 
PS - TANGI ,9337222044
GST No: 21AADCS4720M1ZH
</t>
  </si>
  <si>
    <t>RAM CHANDRA BHANDAR</t>
  </si>
  <si>
    <t>UDALA</t>
  </si>
  <si>
    <t>BARIPADA</t>
  </si>
  <si>
    <t>KHALIKOT</t>
  </si>
  <si>
    <t>NANDINI AGENCY</t>
  </si>
  <si>
    <t>SHIPU AGENCY</t>
  </si>
  <si>
    <t>SIMILIGUDA</t>
  </si>
  <si>
    <t>OM SAI DISTRIBUTORS</t>
  </si>
  <si>
    <t>ARATI AGENCY</t>
  </si>
  <si>
    <t>Thanking you for your business.
PRAGATI LOGISTICS</t>
  </si>
  <si>
    <t>REDHAKHOL</t>
  </si>
  <si>
    <t>PATTAMUNDAI</t>
  </si>
  <si>
    <t>TIKIRI</t>
  </si>
  <si>
    <t>DABUGAON</t>
  </si>
  <si>
    <t>SALIPUR</t>
  </si>
  <si>
    <t>PURI</t>
  </si>
  <si>
    <t>10/10/2024</t>
  </si>
  <si>
    <t>M/185</t>
  </si>
  <si>
    <t>290</t>
  </si>
  <si>
    <t>15/10/2024</t>
  </si>
  <si>
    <t>M/186</t>
  </si>
  <si>
    <t>292</t>
  </si>
  <si>
    <t>17/10/2024</t>
  </si>
  <si>
    <t>M/187</t>
  </si>
  <si>
    <t>293</t>
  </si>
  <si>
    <t>19/10/2024</t>
  </si>
  <si>
    <t>M/188</t>
  </si>
  <si>
    <t>295</t>
  </si>
  <si>
    <t>22/10/2024</t>
  </si>
  <si>
    <t>M/189</t>
  </si>
  <si>
    <t>KALYANSINGHPUR</t>
  </si>
  <si>
    <t>298</t>
  </si>
  <si>
    <t>M/190</t>
  </si>
  <si>
    <t>299</t>
  </si>
  <si>
    <t>23/10/2024</t>
  </si>
  <si>
    <t>M/191</t>
  </si>
  <si>
    <t>301</t>
  </si>
  <si>
    <t>25/10/2024</t>
  </si>
  <si>
    <t>M/192</t>
  </si>
  <si>
    <t>DERA</t>
  </si>
  <si>
    <t>302</t>
  </si>
  <si>
    <t>26/10/2024</t>
  </si>
  <si>
    <t>M/193</t>
  </si>
  <si>
    <t>MALKANGIRI</t>
  </si>
  <si>
    <t>303</t>
  </si>
  <si>
    <t>M/194</t>
  </si>
  <si>
    <t>RAYAGADA</t>
  </si>
  <si>
    <t>304</t>
  </si>
  <si>
    <t>SUJATA BAKERS AND TRADERS</t>
  </si>
  <si>
    <t>29/10/2024</t>
  </si>
  <si>
    <t>M/195</t>
  </si>
  <si>
    <t>308</t>
  </si>
  <si>
    <t>M/196</t>
  </si>
  <si>
    <t>310</t>
  </si>
  <si>
    <t>30/10/2024</t>
  </si>
  <si>
    <t>M/197</t>
  </si>
  <si>
    <t>31</t>
  </si>
  <si>
    <t>M/198</t>
  </si>
  <si>
    <t>313</t>
  </si>
  <si>
    <t>M/199</t>
  </si>
  <si>
    <t>314</t>
  </si>
  <si>
    <t>M/204</t>
  </si>
  <si>
    <t>315</t>
  </si>
  <si>
    <t>M/205</t>
  </si>
  <si>
    <t>316</t>
  </si>
  <si>
    <t>M/206</t>
  </si>
  <si>
    <t>317</t>
  </si>
  <si>
    <t>M/208</t>
  </si>
  <si>
    <t>319</t>
  </si>
  <si>
    <t>M/209</t>
  </si>
  <si>
    <t>320</t>
  </si>
  <si>
    <t>M/211</t>
  </si>
  <si>
    <t>322</t>
  </si>
  <si>
    <t xml:space="preserve"> SHANTINATH DETERGENTS PVT. LTD.</t>
  </si>
  <si>
    <t>CASE</t>
  </si>
  <si>
    <t>SATYAM DISTRIBUTORS</t>
  </si>
  <si>
    <t>BASANTIA</t>
  </si>
  <si>
    <t>KRISHNA AGENCY</t>
  </si>
  <si>
    <t>BELIAPAL</t>
  </si>
  <si>
    <t>DARINGIBADI</t>
  </si>
  <si>
    <t>PURE WATER SOLUTION</t>
  </si>
  <si>
    <t>BALIGUDA</t>
  </si>
  <si>
    <t>LAXMI AGENCIES</t>
  </si>
  <si>
    <t>JAIPATNA</t>
  </si>
  <si>
    <t>BIMAL PROVISION STORE</t>
  </si>
  <si>
    <t>LUHAGUDI</t>
  </si>
  <si>
    <t>MAA DURGA HARDWARE STORE</t>
  </si>
  <si>
    <t>Kindly, verify &amp; confirm within 7 days, else GST will be filed by 20th FEB, 2025.
GST to be paid by Consignor under Reverse Charge Mechanism(RCM) as per GST.</t>
  </si>
  <si>
    <t>04/1/2025</t>
  </si>
  <si>
    <t>M/286</t>
  </si>
  <si>
    <t>LUNAHARA</t>
  </si>
  <si>
    <t>424</t>
  </si>
  <si>
    <t>BALARAM SAHOO</t>
  </si>
  <si>
    <t>07/1/2025</t>
  </si>
  <si>
    <t>M/287</t>
  </si>
  <si>
    <t>425</t>
  </si>
  <si>
    <t>SASMITA BAKERY</t>
  </si>
  <si>
    <t>M/288</t>
  </si>
  <si>
    <t>426</t>
  </si>
  <si>
    <t>09/1/2025</t>
  </si>
  <si>
    <t>M/289</t>
  </si>
  <si>
    <t>429</t>
  </si>
  <si>
    <t>M/290</t>
  </si>
  <si>
    <t>CUTTACK</t>
  </si>
  <si>
    <t>430</t>
  </si>
  <si>
    <t>SHREEPALI ENTERPRISES</t>
  </si>
  <si>
    <t>11/1/2025</t>
  </si>
  <si>
    <t>M/291</t>
  </si>
  <si>
    <t>432</t>
  </si>
  <si>
    <t>13/1/2025</t>
  </si>
  <si>
    <t>M/292</t>
  </si>
  <si>
    <t>435</t>
  </si>
  <si>
    <t>16/1/2025</t>
  </si>
  <si>
    <t>M/293</t>
  </si>
  <si>
    <t>438</t>
  </si>
  <si>
    <t>M/294</t>
  </si>
  <si>
    <t>439</t>
  </si>
  <si>
    <t>21/1/2025</t>
  </si>
  <si>
    <t>M/295</t>
  </si>
  <si>
    <t>445</t>
  </si>
  <si>
    <t>SARAT TRADING CO</t>
  </si>
  <si>
    <t>M/296</t>
  </si>
  <si>
    <t>446</t>
  </si>
  <si>
    <t>22/1/2025</t>
  </si>
  <si>
    <t>M/297</t>
  </si>
  <si>
    <t>448</t>
  </si>
  <si>
    <t>23/1/2025</t>
  </si>
  <si>
    <t>M/298</t>
  </si>
  <si>
    <t>GARABANDHA</t>
  </si>
  <si>
    <t>451</t>
  </si>
  <si>
    <t>VIZIA STORES</t>
  </si>
  <si>
    <t>25/1/2025</t>
  </si>
  <si>
    <t>M/305</t>
  </si>
  <si>
    <t>454</t>
  </si>
  <si>
    <t>M/306</t>
  </si>
  <si>
    <t>456</t>
  </si>
  <si>
    <t>28/1/2025</t>
  </si>
  <si>
    <t>M/307</t>
  </si>
  <si>
    <t>458</t>
  </si>
  <si>
    <t>M/308</t>
  </si>
  <si>
    <t>DASPALLA</t>
  </si>
  <si>
    <t>459</t>
  </si>
  <si>
    <t>HARIPRIYA AGENCY</t>
  </si>
  <si>
    <t>M/309</t>
  </si>
  <si>
    <t>460</t>
  </si>
  <si>
    <t>29/1/2025</t>
  </si>
  <si>
    <t>M/310</t>
  </si>
  <si>
    <t>471</t>
  </si>
  <si>
    <t>SAHOO ENTERPRISES</t>
  </si>
  <si>
    <t>M/311</t>
  </si>
  <si>
    <t>464</t>
  </si>
  <si>
    <t>31/1/2025</t>
  </si>
  <si>
    <t>M/312</t>
  </si>
  <si>
    <t>470</t>
  </si>
  <si>
    <t>M/313</t>
  </si>
  <si>
    <t>PADMABATI AGENCY</t>
  </si>
  <si>
    <t>M/314</t>
  </si>
  <si>
    <t>473</t>
  </si>
  <si>
    <t xml:space="preserve">SRI HANUMAN AGENCY </t>
  </si>
  <si>
    <t>M/315</t>
  </si>
  <si>
    <t>BHOGARAI</t>
  </si>
  <si>
    <t>474</t>
  </si>
  <si>
    <t>DISCOUNT TRADER</t>
  </si>
  <si>
    <t>M/316</t>
  </si>
  <si>
    <t>475</t>
  </si>
  <si>
    <t>M/317</t>
  </si>
  <si>
    <t>476</t>
  </si>
  <si>
    <t>M/318</t>
  </si>
  <si>
    <t>477</t>
  </si>
  <si>
    <t>M/319</t>
  </si>
  <si>
    <t>478</t>
  </si>
  <si>
    <t>M/320</t>
  </si>
  <si>
    <t>482</t>
  </si>
  <si>
    <t>M/321</t>
  </si>
  <si>
    <t>486</t>
  </si>
  <si>
    <t>(RUPEES TWO LAKH FIFTY ONE THOUSAND EIGHT HUNDRED SIXTY TWO ONLY)</t>
  </si>
  <si>
    <t>Bill Date:  31/01/2025
Bill NO : 34133
Total Amount: 251862.00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</si>
</sst>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164" fontId="0" fillId="0" borderId="0" xfId="0" applyNumberFormat="1" applyFont="1"/>
    <xf numFmtId="2" fontId="0" fillId="0" borderId="0" xfId="0" applyNumberFormat="1" applyFont="1"/>
    <xf numFmtId="165" fontId="0" fillId="0" borderId="0" xfId="0" applyNumberFormat="1" applyFont="1"/>
    <xf numFmtId="2" fontId="3" fillId="2" borderId="13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2" fontId="1" fillId="2" borderId="12" xfId="0" applyNumberFormat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165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2" fontId="3" fillId="2" borderId="5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/>
    <xf numFmtId="0" fontId="1" fillId="0" borderId="0" xfId="0" applyNumberFormat="1" applyFont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/>
    </xf>
    <xf numFmtId="0" fontId="0" fillId="0" borderId="1" xfId="0" applyBorder="1"/>
    <xf numFmtId="2" fontId="0" fillId="0" borderId="1" xfId="0" applyNumberFormat="1" applyBorder="1"/>
    <xf numFmtId="0" fontId="0" fillId="0" borderId="2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2" fontId="0" fillId="0" borderId="0" xfId="0" applyNumberFormat="1"/>
    <xf numFmtId="0" fontId="1" fillId="0" borderId="16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/>
    <xf numFmtId="2" fontId="0" fillId="0" borderId="20" xfId="0" applyNumberFormat="1" applyBorder="1"/>
    <xf numFmtId="2" fontId="0" fillId="0" borderId="21" xfId="0" applyNumberFormat="1" applyBorder="1"/>
    <xf numFmtId="0" fontId="0" fillId="0" borderId="9" xfId="0" applyBorder="1" applyAlignment="1">
      <alignment horizontal="center"/>
    </xf>
    <xf numFmtId="2" fontId="0" fillId="0" borderId="10" xfId="0" applyNumberFormat="1" applyBorder="1"/>
    <xf numFmtId="0" fontId="0" fillId="0" borderId="22" xfId="0" applyBorder="1" applyAlignment="1">
      <alignment horizontal="center"/>
    </xf>
    <xf numFmtId="0" fontId="0" fillId="0" borderId="14" xfId="0" applyBorder="1"/>
    <xf numFmtId="2" fontId="0" fillId="0" borderId="14" xfId="0" applyNumberFormat="1" applyBorder="1"/>
    <xf numFmtId="2" fontId="0" fillId="0" borderId="15" xfId="0" applyNumberFormat="1" applyBorder="1"/>
    <xf numFmtId="2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>
      <alignment vertical="center" wrapText="1"/>
    </xf>
    <xf numFmtId="0" fontId="1" fillId="2" borderId="12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left" vertical="center" wrapText="1"/>
    </xf>
    <xf numFmtId="0" fontId="0" fillId="0" borderId="7" xfId="0" applyNumberFormat="1" applyFont="1" applyBorder="1"/>
    <xf numFmtId="0" fontId="0" fillId="0" borderId="8" xfId="0" applyNumberFormat="1" applyFont="1" applyBorder="1"/>
    <xf numFmtId="0" fontId="0" fillId="2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Border="1"/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12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10</xdr:col>
      <xdr:colOff>285750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6115050" cy="1019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>
        <row r="3">
          <cell r="C3" t="str">
            <v>DESTINATION</v>
          </cell>
          <cell r="D3" t="str">
            <v>NEW RATE/ KG</v>
          </cell>
        </row>
        <row r="4">
          <cell r="C4" t="str">
            <v>ANGUL</v>
          </cell>
          <cell r="D4">
            <v>2.5200000000000005</v>
          </cell>
        </row>
        <row r="5">
          <cell r="C5" t="str">
            <v>ATHAMALLIK</v>
          </cell>
          <cell r="D5">
            <v>3.3200000000000003</v>
          </cell>
        </row>
        <row r="6">
          <cell r="C6" t="str">
            <v>BALASORE</v>
          </cell>
          <cell r="D6">
            <v>2.62</v>
          </cell>
        </row>
        <row r="7">
          <cell r="C7" t="str">
            <v>BALIAPAL</v>
          </cell>
          <cell r="D7">
            <v>3.7200000000000006</v>
          </cell>
        </row>
        <row r="8">
          <cell r="C8" t="str">
            <v>BALIGUDA</v>
          </cell>
          <cell r="D8">
            <v>4.57</v>
          </cell>
        </row>
        <row r="9">
          <cell r="C9" t="str">
            <v>BALIMELA</v>
          </cell>
          <cell r="D9">
            <v>5.0199999999999996</v>
          </cell>
        </row>
        <row r="10">
          <cell r="C10" t="str">
            <v>BALUGAON</v>
          </cell>
          <cell r="D10">
            <v>2.5200000000000005</v>
          </cell>
        </row>
        <row r="11">
          <cell r="C11" t="str">
            <v>BARANGA</v>
          </cell>
          <cell r="D11">
            <v>2.12</v>
          </cell>
        </row>
        <row r="12">
          <cell r="C12" t="str">
            <v>BARBIL</v>
          </cell>
          <cell r="D12">
            <v>4.42</v>
          </cell>
        </row>
        <row r="13">
          <cell r="C13" t="str">
            <v>BARIPADA</v>
          </cell>
          <cell r="D13">
            <v>2.72</v>
          </cell>
        </row>
        <row r="14">
          <cell r="C14" t="str">
            <v>BARPALI</v>
          </cell>
          <cell r="D14">
            <v>4.42</v>
          </cell>
        </row>
        <row r="15">
          <cell r="C15" t="str">
            <v>BERHAMPUR</v>
          </cell>
          <cell r="D15">
            <v>2.5200000000000005</v>
          </cell>
        </row>
        <row r="16">
          <cell r="C16" t="str">
            <v>BHADRAK</v>
          </cell>
          <cell r="D16">
            <v>2.5200000000000005</v>
          </cell>
        </row>
        <row r="17">
          <cell r="C17" t="str">
            <v>BHANJANAGAR</v>
          </cell>
          <cell r="D17">
            <v>3.2200000000000006</v>
          </cell>
        </row>
        <row r="18">
          <cell r="C18" t="str">
            <v>BHAWANIPATNA</v>
          </cell>
          <cell r="D18">
            <v>3.2200000000000006</v>
          </cell>
        </row>
        <row r="19">
          <cell r="C19" t="str">
            <v>BHOGARAI</v>
          </cell>
          <cell r="D19">
            <v>3.9200000000000004</v>
          </cell>
        </row>
        <row r="20">
          <cell r="C20" t="str">
            <v>BHUBANESWAR</v>
          </cell>
          <cell r="D20">
            <v>2.5200000000000005</v>
          </cell>
        </row>
        <row r="21">
          <cell r="C21" t="str">
            <v>BIRAMITRAPUR</v>
          </cell>
          <cell r="D21">
            <v>4.42</v>
          </cell>
        </row>
        <row r="22">
          <cell r="C22" t="str">
            <v>BIRIDI</v>
          </cell>
          <cell r="D22">
            <v>2.4700000000000002</v>
          </cell>
        </row>
        <row r="23">
          <cell r="C23" t="str">
            <v>BISAM CUTTACK</v>
          </cell>
          <cell r="D23">
            <v>4.2700000000000005</v>
          </cell>
        </row>
        <row r="24">
          <cell r="C24" t="str">
            <v>BOIPARIGUDA</v>
          </cell>
          <cell r="D24">
            <v>4.62</v>
          </cell>
        </row>
        <row r="25">
          <cell r="C25" t="str">
            <v>BOLANGIR</v>
          </cell>
          <cell r="D25">
            <v>3.22</v>
          </cell>
        </row>
        <row r="26">
          <cell r="C26" t="str">
            <v>BORIGUMA</v>
          </cell>
          <cell r="D26">
            <v>3.6200000000000006</v>
          </cell>
        </row>
        <row r="27">
          <cell r="C27" t="str">
            <v>BOUDH</v>
          </cell>
          <cell r="D27">
            <v>4.2700000000000005</v>
          </cell>
        </row>
        <row r="28">
          <cell r="C28" t="str">
            <v>BRAJARAJNAGAR</v>
          </cell>
          <cell r="D28">
            <v>4.2700000000000005</v>
          </cell>
        </row>
        <row r="29">
          <cell r="C29" t="str">
            <v>CHANDIPUR</v>
          </cell>
          <cell r="D29">
            <v>3.4200000000000008</v>
          </cell>
        </row>
        <row r="30">
          <cell r="C30" t="str">
            <v>CHANDIPUT</v>
          </cell>
          <cell r="D30">
            <v>3.8200000000000007</v>
          </cell>
        </row>
        <row r="31">
          <cell r="C31" t="str">
            <v>CHANDPUR</v>
          </cell>
          <cell r="D31">
            <v>2.5200000000000005</v>
          </cell>
        </row>
        <row r="32">
          <cell r="C32" t="str">
            <v>CUTTACK</v>
          </cell>
          <cell r="D32">
            <v>1.92</v>
          </cell>
        </row>
        <row r="33">
          <cell r="C33" t="str">
            <v>DABUGAON</v>
          </cell>
          <cell r="D33">
            <v>4.82</v>
          </cell>
        </row>
        <row r="34">
          <cell r="C34" t="str">
            <v>DASPALLA</v>
          </cell>
          <cell r="D34">
            <v>3.2200000000000006</v>
          </cell>
        </row>
        <row r="35">
          <cell r="C35" t="str">
            <v>DEOGARH</v>
          </cell>
          <cell r="D35">
            <v>3.4200000000000008</v>
          </cell>
        </row>
        <row r="36">
          <cell r="C36" t="str">
            <v>DIGAPAHANDI</v>
          </cell>
          <cell r="D36">
            <v>3.4200000000000008</v>
          </cell>
        </row>
        <row r="37">
          <cell r="C37" t="str">
            <v>GAJAPATI</v>
          </cell>
          <cell r="D37">
            <v>4.62</v>
          </cell>
        </row>
        <row r="38">
          <cell r="C38" t="str">
            <v>GARABANDHA</v>
          </cell>
          <cell r="D38">
            <v>5.12</v>
          </cell>
        </row>
        <row r="39">
          <cell r="C39" t="str">
            <v>GHATGAON</v>
          </cell>
          <cell r="D39">
            <v>3.2200000000000006</v>
          </cell>
        </row>
        <row r="40">
          <cell r="C40" t="str">
            <v>GUDARI</v>
          </cell>
          <cell r="D40">
            <v>4.0200000000000005</v>
          </cell>
        </row>
        <row r="41">
          <cell r="C41" t="str">
            <v>GURUNTHI</v>
          </cell>
          <cell r="D41">
            <v>2.62</v>
          </cell>
        </row>
        <row r="42">
          <cell r="C42" t="str">
            <v>JAGATSINGHPUR</v>
          </cell>
          <cell r="D42">
            <v>2.4700000000000002</v>
          </cell>
        </row>
        <row r="43">
          <cell r="C43" t="str">
            <v>JALESWAR</v>
          </cell>
          <cell r="D43">
            <v>3.5700000000000007</v>
          </cell>
        </row>
        <row r="44">
          <cell r="C44" t="str">
            <v>JARKA</v>
          </cell>
          <cell r="D44">
            <v>2.2200000000000002</v>
          </cell>
        </row>
        <row r="45">
          <cell r="C45" t="str">
            <v>JEYPORE</v>
          </cell>
          <cell r="D45">
            <v>3.7200000000000006</v>
          </cell>
        </row>
        <row r="46">
          <cell r="C46" t="str">
            <v>JHARSUGUDA</v>
          </cell>
          <cell r="D46">
            <v>3.5200000000000005</v>
          </cell>
        </row>
        <row r="47">
          <cell r="C47" t="str">
            <v>KABISURYANAGAR</v>
          </cell>
          <cell r="D47">
            <v>3.5200000000000005</v>
          </cell>
        </row>
        <row r="48">
          <cell r="C48" t="str">
            <v>KARANJIA</v>
          </cell>
          <cell r="D48">
            <v>3.5200000000000005</v>
          </cell>
        </row>
        <row r="49">
          <cell r="C49" t="str">
            <v>KENDRAPARA</v>
          </cell>
          <cell r="D49">
            <v>2.4700000000000002</v>
          </cell>
        </row>
        <row r="50">
          <cell r="C50" t="str">
            <v>KEONJHAR</v>
          </cell>
          <cell r="D50">
            <v>2.8200000000000003</v>
          </cell>
        </row>
        <row r="51">
          <cell r="C51" t="str">
            <v>KESHPUR</v>
          </cell>
          <cell r="D51">
            <v>2.62</v>
          </cell>
        </row>
        <row r="52">
          <cell r="C52" t="str">
            <v>KESINGA</v>
          </cell>
          <cell r="D52">
            <v>3.2200000000000006</v>
          </cell>
        </row>
        <row r="53">
          <cell r="C53" t="str">
            <v>KHALARI</v>
          </cell>
          <cell r="D53">
            <v>2.5200000000000005</v>
          </cell>
        </row>
        <row r="54">
          <cell r="C54" t="str">
            <v>KHALIKOT</v>
          </cell>
          <cell r="D54">
            <v>3.22</v>
          </cell>
        </row>
        <row r="55">
          <cell r="C55" t="str">
            <v>KHAMAR</v>
          </cell>
          <cell r="D55">
            <v>3.6200000000000006</v>
          </cell>
        </row>
        <row r="56">
          <cell r="C56" t="str">
            <v>KHURDA</v>
          </cell>
          <cell r="D56">
            <v>2.4200000000000004</v>
          </cell>
        </row>
        <row r="57">
          <cell r="C57" t="str">
            <v>KORAPUT</v>
          </cell>
          <cell r="D57">
            <v>4.12</v>
          </cell>
        </row>
        <row r="58">
          <cell r="C58" t="str">
            <v>KUARMUNDA</v>
          </cell>
          <cell r="D58">
            <v>3.5200000000000005</v>
          </cell>
        </row>
        <row r="59">
          <cell r="C59" t="str">
            <v>KUCHINDA</v>
          </cell>
          <cell r="D59">
            <v>4.32</v>
          </cell>
        </row>
        <row r="60">
          <cell r="C60" t="str">
            <v>KUNDANDEIPUR</v>
          </cell>
          <cell r="D60">
            <v>2.3200000000000003</v>
          </cell>
        </row>
        <row r="61">
          <cell r="C61" t="str">
            <v>LUHAGUDI</v>
          </cell>
          <cell r="D61">
            <v>3.22</v>
          </cell>
        </row>
        <row r="62">
          <cell r="C62" t="str">
            <v>MAIDALPUR</v>
          </cell>
          <cell r="D62">
            <v>5.0200000000000005</v>
          </cell>
        </row>
        <row r="63">
          <cell r="C63" t="str">
            <v>MALKANGIRI</v>
          </cell>
          <cell r="D63">
            <v>4.82</v>
          </cell>
        </row>
        <row r="64">
          <cell r="C64" t="str">
            <v>MAYURBHANJ</v>
          </cell>
          <cell r="D64">
            <v>3.4200000000000008</v>
          </cell>
        </row>
        <row r="65">
          <cell r="C65" t="str">
            <v>MOHANA</v>
          </cell>
          <cell r="D65">
            <v>3.5200000000000005</v>
          </cell>
        </row>
        <row r="66">
          <cell r="C66" t="str">
            <v>NAYAGARH</v>
          </cell>
          <cell r="D66">
            <v>2.9200000000000004</v>
          </cell>
        </row>
        <row r="67">
          <cell r="C67" t="str">
            <v>NUAPARA</v>
          </cell>
          <cell r="D67">
            <v>4.32</v>
          </cell>
        </row>
        <row r="68">
          <cell r="C68" t="str">
            <v>PADMAPUR(BARAGARH)</v>
          </cell>
          <cell r="D68">
            <v>4.92</v>
          </cell>
        </row>
        <row r="69">
          <cell r="C69" t="str">
            <v>PADMAPUR(GNP)</v>
          </cell>
          <cell r="D69">
            <v>3.5700000000000007</v>
          </cell>
        </row>
        <row r="70">
          <cell r="C70" t="str">
            <v>PARADEEP</v>
          </cell>
          <cell r="D70">
            <v>2.5200000000000005</v>
          </cell>
        </row>
        <row r="71">
          <cell r="C71" t="str">
            <v>PARALAKHEMUNDI</v>
          </cell>
          <cell r="D71">
            <v>4.2200000000000006</v>
          </cell>
        </row>
        <row r="72">
          <cell r="C72" t="str">
            <v>PHULBANI</v>
          </cell>
          <cell r="D72">
            <v>4.2200000000000006</v>
          </cell>
        </row>
        <row r="73">
          <cell r="C73" t="str">
            <v>PURI</v>
          </cell>
          <cell r="D73">
            <v>2.62</v>
          </cell>
        </row>
        <row r="74">
          <cell r="C74" t="str">
            <v>RAJGANGPUR</v>
          </cell>
          <cell r="D74">
            <v>4.0200000000000005</v>
          </cell>
        </row>
        <row r="75">
          <cell r="C75" t="str">
            <v>RAYAGADA</v>
          </cell>
          <cell r="D75">
            <v>3.2200000000000006</v>
          </cell>
        </row>
        <row r="76">
          <cell r="C76" t="str">
            <v>REDHAKHOL</v>
          </cell>
          <cell r="D76">
            <v>4.2700000000000005</v>
          </cell>
        </row>
        <row r="77">
          <cell r="C77" t="str">
            <v>ROURKELA</v>
          </cell>
          <cell r="D77">
            <v>2.9200000000000004</v>
          </cell>
        </row>
        <row r="78">
          <cell r="C78" t="str">
            <v>SALIPUR</v>
          </cell>
          <cell r="D78">
            <v>2.12</v>
          </cell>
        </row>
        <row r="79">
          <cell r="C79" t="str">
            <v>SAMBALPUR</v>
          </cell>
          <cell r="D79">
            <v>2.72</v>
          </cell>
        </row>
        <row r="80">
          <cell r="C80" t="str">
            <v>SIMILIGUDA</v>
          </cell>
          <cell r="D80">
            <v>4.0200000000000005</v>
          </cell>
        </row>
        <row r="81">
          <cell r="C81" t="str">
            <v>SORO</v>
          </cell>
          <cell r="D81">
            <v>2.8200000000000003</v>
          </cell>
        </row>
        <row r="82">
          <cell r="C82" t="str">
            <v>TALCHER</v>
          </cell>
          <cell r="D82">
            <v>2.5200000000000005</v>
          </cell>
        </row>
        <row r="83">
          <cell r="C83" t="str">
            <v>TIRTOL</v>
          </cell>
          <cell r="D83">
            <v>2.4200000000000004</v>
          </cell>
        </row>
        <row r="84">
          <cell r="C84" t="str">
            <v>UDALA</v>
          </cell>
          <cell r="D84">
            <v>3.3200000000000007</v>
          </cell>
        </row>
        <row r="85">
          <cell r="C85" t="str">
            <v>UMERKOT</v>
          </cell>
          <cell r="D85">
            <v>3.8200000000000007</v>
          </cell>
        </row>
        <row r="86">
          <cell r="C86" t="str">
            <v>TANGI</v>
          </cell>
          <cell r="D86">
            <v>1.65</v>
          </cell>
        </row>
        <row r="87">
          <cell r="C87" t="str">
            <v>DERA</v>
          </cell>
          <cell r="D87">
            <v>2.52</v>
          </cell>
        </row>
        <row r="88">
          <cell r="C88" t="str">
            <v xml:space="preserve">BAHARPAL </v>
          </cell>
          <cell r="D88">
            <v>2.82</v>
          </cell>
        </row>
        <row r="89">
          <cell r="C89" t="str">
            <v>PASUDA (KHUNTA)</v>
          </cell>
          <cell r="D89">
            <v>3.6</v>
          </cell>
        </row>
        <row r="90">
          <cell r="C90" t="str">
            <v>BASANTIA</v>
          </cell>
          <cell r="D90">
            <v>2.82</v>
          </cell>
        </row>
        <row r="91">
          <cell r="C91" t="str">
            <v>TIKARPADA</v>
          </cell>
          <cell r="D91">
            <v>3.32</v>
          </cell>
        </row>
        <row r="92">
          <cell r="C92" t="str">
            <v>BINKA</v>
          </cell>
          <cell r="D92">
            <v>5.25</v>
          </cell>
        </row>
        <row r="93">
          <cell r="C93" t="str">
            <v>RANISARDA</v>
          </cell>
          <cell r="D93">
            <v>5.25</v>
          </cell>
        </row>
        <row r="94">
          <cell r="C94" t="str">
            <v>CHERUPALI</v>
          </cell>
          <cell r="D94">
            <v>5.25</v>
          </cell>
        </row>
        <row r="95">
          <cell r="C95" t="str">
            <v>KAUPADA</v>
          </cell>
          <cell r="D95">
            <v>2.4700000000000002</v>
          </cell>
        </row>
        <row r="96">
          <cell r="C96" t="str">
            <v>BASUDEVPUR</v>
          </cell>
          <cell r="D96">
            <v>2.72</v>
          </cell>
        </row>
        <row r="97">
          <cell r="C97" t="str">
            <v>KANTABANJI</v>
          </cell>
          <cell r="D97">
            <v>3.22</v>
          </cell>
        </row>
        <row r="98">
          <cell r="C98" t="str">
            <v>ATTABIRA</v>
          </cell>
          <cell r="D98">
            <v>4.0999999999999996</v>
          </cell>
        </row>
        <row r="99">
          <cell r="C99" t="str">
            <v>JHUMPURA</v>
          </cell>
          <cell r="D99">
            <v>3.25</v>
          </cell>
        </row>
        <row r="100">
          <cell r="C100" t="str">
            <v>TURUMUNGA</v>
          </cell>
          <cell r="D100">
            <v>3.25</v>
          </cell>
        </row>
        <row r="101">
          <cell r="C101" t="str">
            <v>PATTAMUNDAI</v>
          </cell>
          <cell r="D101">
            <v>2.52</v>
          </cell>
        </row>
        <row r="102">
          <cell r="C102" t="str">
            <v>GOKAN</v>
          </cell>
          <cell r="D102">
            <v>2.4700000000000002</v>
          </cell>
        </row>
        <row r="103">
          <cell r="C103" t="str">
            <v>TIKIRI</v>
          </cell>
          <cell r="D103">
            <v>4.5</v>
          </cell>
        </row>
        <row r="104">
          <cell r="C104" t="str">
            <v>KALYANSINGHPUR</v>
          </cell>
          <cell r="D104">
            <v>4.5</v>
          </cell>
        </row>
        <row r="105">
          <cell r="C105" t="str">
            <v>BELIAPAL</v>
          </cell>
          <cell r="D105">
            <v>2.95</v>
          </cell>
        </row>
        <row r="106">
          <cell r="C106" t="str">
            <v>DARINGIBADI</v>
          </cell>
          <cell r="D106">
            <v>4.8</v>
          </cell>
        </row>
        <row r="107">
          <cell r="C107" t="str">
            <v>JAIPATNA</v>
          </cell>
          <cell r="D107">
            <v>4</v>
          </cell>
        </row>
        <row r="108">
          <cell r="C108" t="str">
            <v>CHARAMPA</v>
          </cell>
          <cell r="D108">
            <v>2.5200000000000005</v>
          </cell>
        </row>
        <row r="109">
          <cell r="C109" t="str">
            <v>LUNAHAR</v>
          </cell>
          <cell r="D109">
            <v>2.12</v>
          </cell>
        </row>
      </sheetData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1"/>
  <sheetViews>
    <sheetView tabSelected="1" topLeftCell="A22" workbookViewId="0">
      <selection activeCell="V36" sqref="V36"/>
    </sheetView>
  </sheetViews>
  <sheetFormatPr defaultColWidth="9" defaultRowHeight="15"/>
  <cols>
    <col min="1" max="1" width="4.5703125" style="1" customWidth="1"/>
    <col min="2" max="2" width="10.7109375" style="2" bestFit="1" customWidth="1"/>
    <col min="3" max="3" width="7.7109375" customWidth="1"/>
    <col min="4" max="4" width="6.85546875" customWidth="1"/>
    <col min="5" max="5" width="17.42578125" bestFit="1" customWidth="1"/>
    <col min="6" max="6" width="7" customWidth="1"/>
    <col min="7" max="7" width="6.85546875" customWidth="1"/>
    <col min="8" max="8" width="8.85546875" customWidth="1"/>
    <col min="9" max="9" width="8.28515625" style="4" bestFit="1" customWidth="1"/>
    <col min="10" max="11" width="9.28515625" customWidth="1"/>
    <col min="12" max="12" width="7.140625" customWidth="1"/>
    <col min="13" max="13" width="6.85546875" customWidth="1"/>
    <col min="14" max="14" width="10.42578125" customWidth="1"/>
    <col min="15" max="15" width="8.42578125" customWidth="1"/>
    <col min="16" max="16" width="9.5703125" bestFit="1" customWidth="1"/>
    <col min="17" max="17" width="32.85546875" bestFit="1" customWidth="1"/>
    <col min="18" max="18" width="9.5703125" bestFit="1" customWidth="1"/>
  </cols>
  <sheetData>
    <row r="1" spans="1:18" ht="90.75" customHeight="1" thickBot="1">
      <c r="A1" s="53"/>
      <c r="B1" s="54"/>
      <c r="C1" s="54"/>
      <c r="D1" s="54"/>
      <c r="E1" s="54"/>
      <c r="F1" s="54"/>
      <c r="G1" s="54"/>
      <c r="H1" s="54"/>
      <c r="I1" s="54"/>
      <c r="J1" s="54"/>
      <c r="K1" s="54"/>
      <c r="L1" s="60" t="s">
        <v>26</v>
      </c>
      <c r="M1" s="61"/>
      <c r="N1" s="61"/>
      <c r="O1" s="61"/>
      <c r="P1" s="62"/>
      <c r="Q1" s="7"/>
    </row>
    <row r="2" spans="1:18" ht="112.5" customHeight="1" thickBot="1">
      <c r="A2" s="55" t="s">
        <v>28</v>
      </c>
      <c r="B2" s="56"/>
      <c r="C2" s="56"/>
      <c r="D2" s="56"/>
      <c r="E2" s="57"/>
      <c r="F2" s="58"/>
      <c r="G2" s="56"/>
      <c r="H2" s="56"/>
      <c r="I2" s="56"/>
      <c r="J2" s="56"/>
      <c r="K2" s="59"/>
      <c r="L2" s="60" t="s">
        <v>205</v>
      </c>
      <c r="M2" s="61"/>
      <c r="N2" s="61"/>
      <c r="O2" s="61"/>
      <c r="P2" s="62"/>
      <c r="Q2" s="7"/>
      <c r="R2" s="3"/>
    </row>
    <row r="3" spans="1:18" ht="30.75" thickBot="1">
      <c r="A3" s="8" t="s">
        <v>9</v>
      </c>
      <c r="B3" s="9" t="s">
        <v>11</v>
      </c>
      <c r="C3" s="10" t="s">
        <v>10</v>
      </c>
      <c r="D3" s="10" t="s">
        <v>14</v>
      </c>
      <c r="E3" s="10" t="s">
        <v>8</v>
      </c>
      <c r="F3" s="10" t="s">
        <v>12</v>
      </c>
      <c r="G3" s="10" t="s">
        <v>15</v>
      </c>
      <c r="H3" s="10" t="s">
        <v>16</v>
      </c>
      <c r="I3" s="11" t="s">
        <v>2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3" t="s">
        <v>23</v>
      </c>
      <c r="Q3" s="5" t="s">
        <v>13</v>
      </c>
    </row>
    <row r="4" spans="1:18" s="23" customFormat="1" ht="15.95" customHeight="1">
      <c r="A4" s="36">
        <v>1</v>
      </c>
      <c r="B4" s="37" t="s">
        <v>117</v>
      </c>
      <c r="C4" s="37" t="s">
        <v>118</v>
      </c>
      <c r="D4" s="37" t="s">
        <v>24</v>
      </c>
      <c r="E4" s="37" t="s">
        <v>119</v>
      </c>
      <c r="F4" s="37" t="s">
        <v>120</v>
      </c>
      <c r="G4" s="37">
        <v>87</v>
      </c>
      <c r="H4" s="37">
        <v>8</v>
      </c>
      <c r="I4" s="37">
        <v>1411</v>
      </c>
      <c r="J4" s="38">
        <v>2.12</v>
      </c>
      <c r="K4" s="38">
        <v>75</v>
      </c>
      <c r="L4" s="38">
        <f>G4*2</f>
        <v>174</v>
      </c>
      <c r="M4" s="38">
        <v>30</v>
      </c>
      <c r="N4" s="38">
        <f>I4*J4+L4+M4</f>
        <v>3195.32</v>
      </c>
      <c r="O4" s="38">
        <f>H4*K4</f>
        <v>600</v>
      </c>
      <c r="P4" s="39">
        <f>N4+O4</f>
        <v>3795.32</v>
      </c>
      <c r="Q4" s="26" t="s">
        <v>121</v>
      </c>
    </row>
    <row r="5" spans="1:18" s="23" customFormat="1" ht="15.95" customHeight="1">
      <c r="A5" s="40">
        <f>A4+1</f>
        <v>2</v>
      </c>
      <c r="B5" s="24" t="s">
        <v>122</v>
      </c>
      <c r="C5" s="24" t="s">
        <v>123</v>
      </c>
      <c r="D5" s="24" t="s">
        <v>24</v>
      </c>
      <c r="E5" s="24" t="s">
        <v>41</v>
      </c>
      <c r="F5" s="24" t="s">
        <v>124</v>
      </c>
      <c r="G5" s="24">
        <v>50</v>
      </c>
      <c r="H5" s="24">
        <v>5</v>
      </c>
      <c r="I5" s="24">
        <v>829</v>
      </c>
      <c r="J5" s="25">
        <f>VLOOKUP(E5,'[1]SAFE CHEM INDUSTRIES'!$C$3:$D$114,2,FALSE)</f>
        <v>4.5</v>
      </c>
      <c r="K5" s="25">
        <v>75</v>
      </c>
      <c r="L5" s="25">
        <f t="shared" ref="L5:L33" si="0">G5*2</f>
        <v>100</v>
      </c>
      <c r="M5" s="25">
        <v>30</v>
      </c>
      <c r="N5" s="25">
        <f t="shared" ref="N5:N33" si="1">I5*J5+L5+M5</f>
        <v>3860.5</v>
      </c>
      <c r="O5" s="25">
        <f t="shared" ref="O5:O33" si="2">H5*K5</f>
        <v>375</v>
      </c>
      <c r="P5" s="41">
        <f t="shared" ref="P5:P33" si="3">N5+O5</f>
        <v>4235.5</v>
      </c>
      <c r="Q5" s="26" t="s">
        <v>125</v>
      </c>
    </row>
    <row r="6" spans="1:18" s="23" customFormat="1" ht="15.95" customHeight="1">
      <c r="A6" s="40">
        <f t="shared" ref="A6:A33" si="4">A5+1</f>
        <v>3</v>
      </c>
      <c r="B6" s="24" t="s">
        <v>122</v>
      </c>
      <c r="C6" s="24" t="s">
        <v>126</v>
      </c>
      <c r="D6" s="24" t="s">
        <v>24</v>
      </c>
      <c r="E6" s="24" t="s">
        <v>112</v>
      </c>
      <c r="F6" s="24" t="s">
        <v>127</v>
      </c>
      <c r="G6" s="24">
        <v>202</v>
      </c>
      <c r="H6" s="24">
        <v>18</v>
      </c>
      <c r="I6" s="24">
        <v>3375</v>
      </c>
      <c r="J6" s="25">
        <f>VLOOKUP(E6,'[1]SAFE CHEM INDUSTRIES'!$C$3:$D$114,2,FALSE)</f>
        <v>4</v>
      </c>
      <c r="K6" s="25">
        <v>75</v>
      </c>
      <c r="L6" s="25">
        <f t="shared" si="0"/>
        <v>404</v>
      </c>
      <c r="M6" s="25">
        <v>30</v>
      </c>
      <c r="N6" s="25">
        <f t="shared" si="1"/>
        <v>13934</v>
      </c>
      <c r="O6" s="25">
        <f t="shared" si="2"/>
        <v>1350</v>
      </c>
      <c r="P6" s="41">
        <f t="shared" si="3"/>
        <v>15284</v>
      </c>
      <c r="Q6" s="26" t="s">
        <v>113</v>
      </c>
    </row>
    <row r="7" spans="1:18" s="23" customFormat="1" ht="15.95" customHeight="1">
      <c r="A7" s="40">
        <f t="shared" si="4"/>
        <v>4</v>
      </c>
      <c r="B7" s="24" t="s">
        <v>128</v>
      </c>
      <c r="C7" s="24" t="s">
        <v>129</v>
      </c>
      <c r="D7" s="24" t="s">
        <v>24</v>
      </c>
      <c r="E7" s="24" t="s">
        <v>107</v>
      </c>
      <c r="F7" s="24" t="s">
        <v>130</v>
      </c>
      <c r="G7" s="24">
        <v>323</v>
      </c>
      <c r="H7" s="24">
        <v>18</v>
      </c>
      <c r="I7" s="24">
        <v>4656</v>
      </c>
      <c r="J7" s="27" t="s">
        <v>25</v>
      </c>
      <c r="K7" s="27" t="s">
        <v>25</v>
      </c>
      <c r="L7" s="27" t="s">
        <v>25</v>
      </c>
      <c r="M7" s="25">
        <v>30</v>
      </c>
      <c r="N7" s="25">
        <v>10250</v>
      </c>
      <c r="O7" s="25">
        <v>0</v>
      </c>
      <c r="P7" s="41">
        <f t="shared" si="3"/>
        <v>10250</v>
      </c>
      <c r="Q7" s="26" t="s">
        <v>106</v>
      </c>
    </row>
    <row r="8" spans="1:18" s="23" customFormat="1" ht="15.95" customHeight="1">
      <c r="A8" s="40">
        <f t="shared" si="4"/>
        <v>5</v>
      </c>
      <c r="B8" s="24" t="s">
        <v>128</v>
      </c>
      <c r="C8" s="24" t="s">
        <v>131</v>
      </c>
      <c r="D8" s="24" t="s">
        <v>24</v>
      </c>
      <c r="E8" s="24" t="s">
        <v>132</v>
      </c>
      <c r="F8" s="24" t="s">
        <v>133</v>
      </c>
      <c r="G8" s="24">
        <v>126</v>
      </c>
      <c r="H8" s="24">
        <v>2</v>
      </c>
      <c r="I8" s="24">
        <v>1063</v>
      </c>
      <c r="J8" s="25">
        <f>VLOOKUP(E8,'[1]SAFE CHEM INDUSTRIES'!$C$3:$D$114,2,FALSE)</f>
        <v>1.92</v>
      </c>
      <c r="K8" s="25">
        <v>75</v>
      </c>
      <c r="L8" s="25">
        <f t="shared" si="0"/>
        <v>252</v>
      </c>
      <c r="M8" s="25">
        <v>30</v>
      </c>
      <c r="N8" s="25">
        <f t="shared" si="1"/>
        <v>2322.96</v>
      </c>
      <c r="O8" s="25">
        <f t="shared" si="2"/>
        <v>150</v>
      </c>
      <c r="P8" s="41">
        <f t="shared" si="3"/>
        <v>2472.96</v>
      </c>
      <c r="Q8" s="26" t="s">
        <v>134</v>
      </c>
    </row>
    <row r="9" spans="1:18" s="23" customFormat="1" ht="15.95" customHeight="1">
      <c r="A9" s="40">
        <f t="shared" si="4"/>
        <v>6</v>
      </c>
      <c r="B9" s="24" t="s">
        <v>135</v>
      </c>
      <c r="C9" s="24" t="s">
        <v>136</v>
      </c>
      <c r="D9" s="24" t="s">
        <v>24</v>
      </c>
      <c r="E9" s="24" t="s">
        <v>75</v>
      </c>
      <c r="F9" s="24" t="s">
        <v>137</v>
      </c>
      <c r="G9" s="24">
        <v>96</v>
      </c>
      <c r="H9" s="24">
        <v>6</v>
      </c>
      <c r="I9" s="24">
        <v>996</v>
      </c>
      <c r="J9" s="25">
        <f>VLOOKUP(E9,'[1]SAFE CHEM INDUSTRIES'!$C$3:$D$114,2,FALSE)</f>
        <v>3.2200000000000006</v>
      </c>
      <c r="K9" s="25">
        <v>75</v>
      </c>
      <c r="L9" s="25">
        <f t="shared" si="0"/>
        <v>192</v>
      </c>
      <c r="M9" s="25">
        <v>30</v>
      </c>
      <c r="N9" s="25">
        <f t="shared" si="1"/>
        <v>3429.1200000000008</v>
      </c>
      <c r="O9" s="25">
        <f t="shared" si="2"/>
        <v>450</v>
      </c>
      <c r="P9" s="41">
        <f t="shared" si="3"/>
        <v>3879.1200000000008</v>
      </c>
      <c r="Q9" s="26" t="s">
        <v>77</v>
      </c>
    </row>
    <row r="10" spans="1:18" s="23" customFormat="1" ht="15.95" customHeight="1">
      <c r="A10" s="40">
        <f t="shared" si="4"/>
        <v>7</v>
      </c>
      <c r="B10" s="24" t="s">
        <v>138</v>
      </c>
      <c r="C10" s="24" t="s">
        <v>139</v>
      </c>
      <c r="D10" s="24" t="s">
        <v>24</v>
      </c>
      <c r="E10" s="24" t="s">
        <v>6</v>
      </c>
      <c r="F10" s="24" t="s">
        <v>140</v>
      </c>
      <c r="G10" s="24">
        <v>227</v>
      </c>
      <c r="H10" s="24">
        <v>16</v>
      </c>
      <c r="I10" s="24">
        <v>3057</v>
      </c>
      <c r="J10" s="27" t="s">
        <v>25</v>
      </c>
      <c r="K10" s="27" t="s">
        <v>25</v>
      </c>
      <c r="L10" s="27" t="s">
        <v>25</v>
      </c>
      <c r="M10" s="25">
        <v>30</v>
      </c>
      <c r="N10" s="25">
        <v>12180</v>
      </c>
      <c r="O10" s="25">
        <v>0</v>
      </c>
      <c r="P10" s="41">
        <f t="shared" si="3"/>
        <v>12180</v>
      </c>
      <c r="Q10" s="26" t="s">
        <v>27</v>
      </c>
    </row>
    <row r="11" spans="1:18" s="23" customFormat="1" ht="15.95" customHeight="1">
      <c r="A11" s="40">
        <f t="shared" si="4"/>
        <v>8</v>
      </c>
      <c r="B11" s="24" t="s">
        <v>141</v>
      </c>
      <c r="C11" s="24" t="s">
        <v>142</v>
      </c>
      <c r="D11" s="24" t="s">
        <v>24</v>
      </c>
      <c r="E11" s="24" t="s">
        <v>31</v>
      </c>
      <c r="F11" s="24" t="s">
        <v>143</v>
      </c>
      <c r="G11" s="24">
        <v>157</v>
      </c>
      <c r="H11" s="24">
        <v>9</v>
      </c>
      <c r="I11" s="24">
        <v>1790</v>
      </c>
      <c r="J11" s="25">
        <f>VLOOKUP(E11,'[1]SAFE CHEM INDUSTRIES'!$C$3:$D$114,2,FALSE)</f>
        <v>2.72</v>
      </c>
      <c r="K11" s="25">
        <v>75</v>
      </c>
      <c r="L11" s="25">
        <f t="shared" si="0"/>
        <v>314</v>
      </c>
      <c r="M11" s="25">
        <v>30</v>
      </c>
      <c r="N11" s="25">
        <f t="shared" si="1"/>
        <v>5212.8</v>
      </c>
      <c r="O11" s="25">
        <f t="shared" si="2"/>
        <v>675</v>
      </c>
      <c r="P11" s="41">
        <f t="shared" si="3"/>
        <v>5887.8</v>
      </c>
      <c r="Q11" s="26" t="s">
        <v>37</v>
      </c>
    </row>
    <row r="12" spans="1:18" s="23" customFormat="1" ht="15.95" customHeight="1">
      <c r="A12" s="40">
        <f t="shared" si="4"/>
        <v>9</v>
      </c>
      <c r="B12" s="24" t="s">
        <v>141</v>
      </c>
      <c r="C12" s="24" t="s">
        <v>144</v>
      </c>
      <c r="D12" s="24" t="s">
        <v>24</v>
      </c>
      <c r="E12" s="24" t="s">
        <v>5</v>
      </c>
      <c r="F12" s="24" t="s">
        <v>145</v>
      </c>
      <c r="G12" s="24">
        <v>159</v>
      </c>
      <c r="H12" s="24">
        <v>1</v>
      </c>
      <c r="I12" s="24">
        <v>1141</v>
      </c>
      <c r="J12" s="25">
        <f>VLOOKUP(E12,'[1]SAFE CHEM INDUSTRIES'!$C$3:$D$114,2,FALSE)</f>
        <v>4.2700000000000005</v>
      </c>
      <c r="K12" s="25">
        <v>75</v>
      </c>
      <c r="L12" s="25">
        <f t="shared" si="0"/>
        <v>318</v>
      </c>
      <c r="M12" s="25">
        <v>30</v>
      </c>
      <c r="N12" s="25">
        <f t="shared" si="1"/>
        <v>5220.0700000000006</v>
      </c>
      <c r="O12" s="25">
        <f t="shared" si="2"/>
        <v>75</v>
      </c>
      <c r="P12" s="41">
        <f t="shared" si="3"/>
        <v>5295.0700000000006</v>
      </c>
      <c r="Q12" s="26" t="s">
        <v>0</v>
      </c>
    </row>
    <row r="13" spans="1:18" s="23" customFormat="1" ht="15.95" customHeight="1">
      <c r="A13" s="40">
        <f t="shared" si="4"/>
        <v>10</v>
      </c>
      <c r="B13" s="24" t="s">
        <v>146</v>
      </c>
      <c r="C13" s="24" t="s">
        <v>147</v>
      </c>
      <c r="D13" s="24" t="s">
        <v>24</v>
      </c>
      <c r="E13" s="24" t="s">
        <v>75</v>
      </c>
      <c r="F13" s="24" t="s">
        <v>148</v>
      </c>
      <c r="G13" s="24">
        <v>126</v>
      </c>
      <c r="H13" s="24">
        <v>5</v>
      </c>
      <c r="I13" s="24">
        <v>1266</v>
      </c>
      <c r="J13" s="25">
        <f>VLOOKUP(E13,'[1]SAFE CHEM INDUSTRIES'!$C$3:$D$114,2,FALSE)</f>
        <v>3.2200000000000006</v>
      </c>
      <c r="K13" s="25">
        <v>75</v>
      </c>
      <c r="L13" s="25">
        <f t="shared" si="0"/>
        <v>252</v>
      </c>
      <c r="M13" s="25">
        <v>30</v>
      </c>
      <c r="N13" s="25">
        <f t="shared" si="1"/>
        <v>4358.5200000000004</v>
      </c>
      <c r="O13" s="25">
        <f t="shared" si="2"/>
        <v>375</v>
      </c>
      <c r="P13" s="41">
        <f t="shared" si="3"/>
        <v>4733.5200000000004</v>
      </c>
      <c r="Q13" s="26" t="s">
        <v>149</v>
      </c>
    </row>
    <row r="14" spans="1:18" s="23" customFormat="1" ht="15.95" customHeight="1">
      <c r="A14" s="40">
        <f t="shared" si="4"/>
        <v>11</v>
      </c>
      <c r="B14" s="24" t="s">
        <v>146</v>
      </c>
      <c r="C14" s="24" t="s">
        <v>150</v>
      </c>
      <c r="D14" s="24" t="s">
        <v>24</v>
      </c>
      <c r="E14" s="24" t="s">
        <v>110</v>
      </c>
      <c r="F14" s="24" t="s">
        <v>151</v>
      </c>
      <c r="G14" s="24">
        <v>146</v>
      </c>
      <c r="H14" s="24"/>
      <c r="I14" s="24">
        <v>1094</v>
      </c>
      <c r="J14" s="25">
        <f>VLOOKUP(E14,'[1]SAFE CHEM INDUSTRIES'!$C$3:$D$114,2,FALSE)</f>
        <v>4.57</v>
      </c>
      <c r="K14" s="25">
        <v>75</v>
      </c>
      <c r="L14" s="25">
        <f t="shared" si="0"/>
        <v>292</v>
      </c>
      <c r="M14" s="25">
        <v>30</v>
      </c>
      <c r="N14" s="25">
        <f t="shared" si="1"/>
        <v>5321.58</v>
      </c>
      <c r="O14" s="25">
        <f t="shared" si="2"/>
        <v>0</v>
      </c>
      <c r="P14" s="41">
        <f t="shared" si="3"/>
        <v>5321.58</v>
      </c>
      <c r="Q14" s="26" t="s">
        <v>111</v>
      </c>
    </row>
    <row r="15" spans="1:18" s="23" customFormat="1" ht="15.95" customHeight="1">
      <c r="A15" s="40">
        <f t="shared" si="4"/>
        <v>12</v>
      </c>
      <c r="B15" s="24" t="s">
        <v>152</v>
      </c>
      <c r="C15" s="24" t="s">
        <v>153</v>
      </c>
      <c r="D15" s="24" t="s">
        <v>24</v>
      </c>
      <c r="E15" s="24" t="s">
        <v>5</v>
      </c>
      <c r="F15" s="24" t="s">
        <v>154</v>
      </c>
      <c r="G15" s="24">
        <v>124</v>
      </c>
      <c r="H15" s="24">
        <v>5</v>
      </c>
      <c r="I15" s="24">
        <v>1350</v>
      </c>
      <c r="J15" s="25">
        <f>VLOOKUP(E15,'[1]SAFE CHEM INDUSTRIES'!$C$3:$D$114,2,FALSE)</f>
        <v>4.2700000000000005</v>
      </c>
      <c r="K15" s="25">
        <v>75</v>
      </c>
      <c r="L15" s="25">
        <f t="shared" si="0"/>
        <v>248</v>
      </c>
      <c r="M15" s="25">
        <v>30</v>
      </c>
      <c r="N15" s="25">
        <f t="shared" si="1"/>
        <v>6042.5000000000009</v>
      </c>
      <c r="O15" s="25">
        <f t="shared" si="2"/>
        <v>375</v>
      </c>
      <c r="P15" s="41">
        <f t="shared" si="3"/>
        <v>6417.5000000000009</v>
      </c>
      <c r="Q15" s="26" t="s">
        <v>0</v>
      </c>
    </row>
    <row r="16" spans="1:18" s="23" customFormat="1" ht="15.95" customHeight="1">
      <c r="A16" s="40">
        <f t="shared" si="4"/>
        <v>13</v>
      </c>
      <c r="B16" s="24" t="s">
        <v>155</v>
      </c>
      <c r="C16" s="24" t="s">
        <v>156</v>
      </c>
      <c r="D16" s="24" t="s">
        <v>24</v>
      </c>
      <c r="E16" s="24" t="s">
        <v>157</v>
      </c>
      <c r="F16" s="24" t="s">
        <v>158</v>
      </c>
      <c r="G16" s="24">
        <v>125</v>
      </c>
      <c r="H16" s="24">
        <v>3</v>
      </c>
      <c r="I16" s="24">
        <v>872</v>
      </c>
      <c r="J16" s="25">
        <f>VLOOKUP(E16,'[1]SAFE CHEM INDUSTRIES'!$C$3:$D$114,2,FALSE)</f>
        <v>5.12</v>
      </c>
      <c r="K16" s="25">
        <v>75</v>
      </c>
      <c r="L16" s="25">
        <f t="shared" si="0"/>
        <v>250</v>
      </c>
      <c r="M16" s="25">
        <v>30</v>
      </c>
      <c r="N16" s="25">
        <f t="shared" si="1"/>
        <v>4744.6400000000003</v>
      </c>
      <c r="O16" s="25">
        <f t="shared" si="2"/>
        <v>225</v>
      </c>
      <c r="P16" s="41">
        <f t="shared" si="3"/>
        <v>4969.6400000000003</v>
      </c>
      <c r="Q16" s="26" t="s">
        <v>159</v>
      </c>
    </row>
    <row r="17" spans="1:17" s="23" customFormat="1" ht="15.95" customHeight="1">
      <c r="A17" s="40">
        <f t="shared" si="4"/>
        <v>14</v>
      </c>
      <c r="B17" s="24" t="s">
        <v>160</v>
      </c>
      <c r="C17" s="24" t="s">
        <v>161</v>
      </c>
      <c r="D17" s="24" t="s">
        <v>24</v>
      </c>
      <c r="E17" s="24" t="s">
        <v>35</v>
      </c>
      <c r="F17" s="24" t="s">
        <v>162</v>
      </c>
      <c r="G17" s="24">
        <v>116</v>
      </c>
      <c r="H17" s="24">
        <v>5</v>
      </c>
      <c r="I17" s="24">
        <v>1273</v>
      </c>
      <c r="J17" s="25">
        <f>VLOOKUP(E17,'[1]SAFE CHEM INDUSTRIES'!$C$3:$D$114,2,FALSE)</f>
        <v>4.0200000000000005</v>
      </c>
      <c r="K17" s="25">
        <v>75</v>
      </c>
      <c r="L17" s="25">
        <f t="shared" si="0"/>
        <v>232</v>
      </c>
      <c r="M17" s="25">
        <v>30</v>
      </c>
      <c r="N17" s="25">
        <f t="shared" si="1"/>
        <v>5379.4600000000009</v>
      </c>
      <c r="O17" s="25">
        <f t="shared" si="2"/>
        <v>375</v>
      </c>
      <c r="P17" s="41">
        <f t="shared" si="3"/>
        <v>5754.4600000000009</v>
      </c>
      <c r="Q17" s="26" t="s">
        <v>36</v>
      </c>
    </row>
    <row r="18" spans="1:17" s="23" customFormat="1" ht="15.95" customHeight="1">
      <c r="A18" s="40">
        <f t="shared" si="4"/>
        <v>15</v>
      </c>
      <c r="B18" s="24" t="s">
        <v>160</v>
      </c>
      <c r="C18" s="24" t="s">
        <v>163</v>
      </c>
      <c r="D18" s="24" t="s">
        <v>24</v>
      </c>
      <c r="E18" s="24" t="s">
        <v>6</v>
      </c>
      <c r="F18" s="24" t="s">
        <v>164</v>
      </c>
      <c r="G18" s="24">
        <v>336</v>
      </c>
      <c r="H18" s="24">
        <v>11</v>
      </c>
      <c r="I18" s="24">
        <v>3441</v>
      </c>
      <c r="J18" s="27" t="s">
        <v>25</v>
      </c>
      <c r="K18" s="27" t="s">
        <v>25</v>
      </c>
      <c r="L18" s="27" t="s">
        <v>25</v>
      </c>
      <c r="M18" s="25">
        <v>30</v>
      </c>
      <c r="N18" s="25">
        <v>12530</v>
      </c>
      <c r="O18" s="25">
        <v>0</v>
      </c>
      <c r="P18" s="41">
        <f t="shared" si="3"/>
        <v>12530</v>
      </c>
      <c r="Q18" s="26" t="s">
        <v>27</v>
      </c>
    </row>
    <row r="19" spans="1:17" s="23" customFormat="1" ht="15.95" customHeight="1">
      <c r="A19" s="40">
        <f t="shared" si="4"/>
        <v>16</v>
      </c>
      <c r="B19" s="24" t="s">
        <v>165</v>
      </c>
      <c r="C19" s="24" t="s">
        <v>166</v>
      </c>
      <c r="D19" s="24" t="s">
        <v>24</v>
      </c>
      <c r="E19" s="24" t="s">
        <v>5</v>
      </c>
      <c r="F19" s="24" t="s">
        <v>167</v>
      </c>
      <c r="G19" s="24">
        <v>130</v>
      </c>
      <c r="H19" s="24">
        <v>6</v>
      </c>
      <c r="I19" s="24">
        <v>1583</v>
      </c>
      <c r="J19" s="25">
        <f>VLOOKUP(E19,'[1]SAFE CHEM INDUSTRIES'!$C$3:$D$114,2,FALSE)</f>
        <v>4.2700000000000005</v>
      </c>
      <c r="K19" s="25">
        <v>75</v>
      </c>
      <c r="L19" s="25">
        <f t="shared" si="0"/>
        <v>260</v>
      </c>
      <c r="M19" s="25">
        <v>30</v>
      </c>
      <c r="N19" s="25">
        <f t="shared" si="1"/>
        <v>7049.4100000000008</v>
      </c>
      <c r="O19" s="25">
        <f t="shared" si="2"/>
        <v>450</v>
      </c>
      <c r="P19" s="41">
        <f t="shared" si="3"/>
        <v>7499.4100000000008</v>
      </c>
      <c r="Q19" s="26" t="s">
        <v>0</v>
      </c>
    </row>
    <row r="20" spans="1:17" s="23" customFormat="1" ht="15.95" customHeight="1">
      <c r="A20" s="40">
        <f t="shared" si="4"/>
        <v>17</v>
      </c>
      <c r="B20" s="24" t="s">
        <v>165</v>
      </c>
      <c r="C20" s="24" t="s">
        <v>168</v>
      </c>
      <c r="D20" s="24" t="s">
        <v>24</v>
      </c>
      <c r="E20" s="24" t="s">
        <v>169</v>
      </c>
      <c r="F20" s="24" t="s">
        <v>170</v>
      </c>
      <c r="G20" s="24">
        <v>101</v>
      </c>
      <c r="H20" s="24">
        <v>5</v>
      </c>
      <c r="I20" s="24">
        <v>1470</v>
      </c>
      <c r="J20" s="25">
        <f>VLOOKUP(E20,'[1]SAFE CHEM INDUSTRIES'!$C$3:$D$114,2,FALSE)</f>
        <v>3.2200000000000006</v>
      </c>
      <c r="K20" s="25">
        <v>75</v>
      </c>
      <c r="L20" s="25">
        <f t="shared" si="0"/>
        <v>202</v>
      </c>
      <c r="M20" s="25">
        <v>30</v>
      </c>
      <c r="N20" s="25">
        <f t="shared" si="1"/>
        <v>4965.4000000000005</v>
      </c>
      <c r="O20" s="25">
        <f t="shared" si="2"/>
        <v>375</v>
      </c>
      <c r="P20" s="41">
        <f t="shared" si="3"/>
        <v>5340.4000000000005</v>
      </c>
      <c r="Q20" s="26" t="s">
        <v>171</v>
      </c>
    </row>
    <row r="21" spans="1:17" s="23" customFormat="1" ht="15.95" customHeight="1">
      <c r="A21" s="40">
        <f t="shared" si="4"/>
        <v>18</v>
      </c>
      <c r="B21" s="24" t="s">
        <v>165</v>
      </c>
      <c r="C21" s="24" t="s">
        <v>172</v>
      </c>
      <c r="D21" s="24" t="s">
        <v>24</v>
      </c>
      <c r="E21" s="24" t="s">
        <v>32</v>
      </c>
      <c r="F21" s="24" t="s">
        <v>173</v>
      </c>
      <c r="G21" s="24">
        <v>167</v>
      </c>
      <c r="H21" s="24">
        <v>10</v>
      </c>
      <c r="I21" s="24">
        <v>2346</v>
      </c>
      <c r="J21" s="25">
        <f>VLOOKUP(E21,'[1]SAFE CHEM INDUSTRIES'!$C$3:$D$114,2,FALSE)</f>
        <v>3.22</v>
      </c>
      <c r="K21" s="25">
        <v>75</v>
      </c>
      <c r="L21" s="25">
        <f t="shared" si="0"/>
        <v>334</v>
      </c>
      <c r="M21" s="25">
        <v>30</v>
      </c>
      <c r="N21" s="25">
        <f t="shared" si="1"/>
        <v>7918.1200000000008</v>
      </c>
      <c r="O21" s="25">
        <f t="shared" si="2"/>
        <v>750</v>
      </c>
      <c r="P21" s="41">
        <f t="shared" si="3"/>
        <v>8668.1200000000008</v>
      </c>
      <c r="Q21" s="26" t="s">
        <v>33</v>
      </c>
    </row>
    <row r="22" spans="1:17" s="23" customFormat="1" ht="15.95" customHeight="1">
      <c r="A22" s="40">
        <f t="shared" si="4"/>
        <v>19</v>
      </c>
      <c r="B22" s="24" t="s">
        <v>174</v>
      </c>
      <c r="C22" s="24" t="s">
        <v>175</v>
      </c>
      <c r="D22" s="24" t="s">
        <v>24</v>
      </c>
      <c r="E22" s="24" t="s">
        <v>39</v>
      </c>
      <c r="F22" s="67">
        <v>462</v>
      </c>
      <c r="G22" s="24">
        <v>178</v>
      </c>
      <c r="H22" s="24">
        <v>11</v>
      </c>
      <c r="I22" s="24">
        <v>2245</v>
      </c>
      <c r="J22" s="25">
        <f>VLOOKUP(E22,'[1]SAFE CHEM INDUSTRIES'!$C$3:$D$114,2,FALSE)</f>
        <v>4.2700000000000005</v>
      </c>
      <c r="K22" s="25">
        <v>75</v>
      </c>
      <c r="L22" s="25">
        <f t="shared" si="0"/>
        <v>356</v>
      </c>
      <c r="M22" s="25">
        <v>30</v>
      </c>
      <c r="N22" s="25">
        <f t="shared" si="1"/>
        <v>9972.1500000000015</v>
      </c>
      <c r="O22" s="25">
        <f t="shared" si="2"/>
        <v>825</v>
      </c>
      <c r="P22" s="41">
        <f t="shared" si="3"/>
        <v>10797.150000000001</v>
      </c>
      <c r="Q22" s="26" t="s">
        <v>177</v>
      </c>
    </row>
    <row r="23" spans="1:17" s="23" customFormat="1" ht="15.95" customHeight="1">
      <c r="A23" s="40">
        <f t="shared" si="4"/>
        <v>20</v>
      </c>
      <c r="B23" s="24" t="s">
        <v>174</v>
      </c>
      <c r="C23" s="24" t="s">
        <v>178</v>
      </c>
      <c r="D23" s="24" t="s">
        <v>24</v>
      </c>
      <c r="E23" s="24" t="s">
        <v>3</v>
      </c>
      <c r="F23" s="24" t="s">
        <v>179</v>
      </c>
      <c r="G23" s="24">
        <v>361</v>
      </c>
      <c r="H23" s="24">
        <v>20</v>
      </c>
      <c r="I23" s="24">
        <v>4095</v>
      </c>
      <c r="J23" s="27" t="s">
        <v>25</v>
      </c>
      <c r="K23" s="27" t="s">
        <v>25</v>
      </c>
      <c r="L23" s="27" t="s">
        <v>25</v>
      </c>
      <c r="M23" s="25">
        <v>30</v>
      </c>
      <c r="N23" s="25">
        <v>12750</v>
      </c>
      <c r="O23" s="25">
        <v>0</v>
      </c>
      <c r="P23" s="41">
        <f t="shared" si="3"/>
        <v>12750</v>
      </c>
      <c r="Q23" s="26" t="s">
        <v>29</v>
      </c>
    </row>
    <row r="24" spans="1:17" s="23" customFormat="1" ht="15.95" customHeight="1">
      <c r="A24" s="40">
        <f t="shared" si="4"/>
        <v>21</v>
      </c>
      <c r="B24" s="24" t="s">
        <v>180</v>
      </c>
      <c r="C24" s="24" t="s">
        <v>181</v>
      </c>
      <c r="D24" s="24" t="s">
        <v>24</v>
      </c>
      <c r="E24" s="24" t="s">
        <v>7</v>
      </c>
      <c r="F24" s="24" t="s">
        <v>182</v>
      </c>
      <c r="G24" s="24">
        <v>207</v>
      </c>
      <c r="H24" s="24">
        <v>9</v>
      </c>
      <c r="I24" s="24">
        <v>2656</v>
      </c>
      <c r="J24" s="25">
        <f>VLOOKUP(E24,'[1]SAFE CHEM INDUSTRIES'!$C$3:$D$114,2,FALSE)</f>
        <v>2.5200000000000005</v>
      </c>
      <c r="K24" s="25">
        <v>75</v>
      </c>
      <c r="L24" s="25">
        <f t="shared" si="0"/>
        <v>414</v>
      </c>
      <c r="M24" s="25">
        <v>30</v>
      </c>
      <c r="N24" s="25">
        <f t="shared" si="1"/>
        <v>7137.1200000000008</v>
      </c>
      <c r="O24" s="25">
        <f t="shared" si="2"/>
        <v>675</v>
      </c>
      <c r="P24" s="41">
        <f t="shared" si="3"/>
        <v>7812.1200000000008</v>
      </c>
      <c r="Q24" s="26" t="s">
        <v>1</v>
      </c>
    </row>
    <row r="25" spans="1:17" s="23" customFormat="1" ht="15.95" customHeight="1">
      <c r="A25" s="40">
        <f t="shared" si="4"/>
        <v>22</v>
      </c>
      <c r="B25" s="24" t="s">
        <v>180</v>
      </c>
      <c r="C25" s="24" t="s">
        <v>183</v>
      </c>
      <c r="D25" s="24" t="s">
        <v>24</v>
      </c>
      <c r="E25" s="24" t="s">
        <v>132</v>
      </c>
      <c r="F25" s="24" t="s">
        <v>176</v>
      </c>
      <c r="G25" s="24">
        <v>135</v>
      </c>
      <c r="H25" s="24">
        <v>2</v>
      </c>
      <c r="I25" s="24">
        <v>1120</v>
      </c>
      <c r="J25" s="25">
        <f>VLOOKUP(E25,'[1]SAFE CHEM INDUSTRIES'!$C$3:$D$114,2,FALSE)</f>
        <v>1.92</v>
      </c>
      <c r="K25" s="25">
        <v>75</v>
      </c>
      <c r="L25" s="25">
        <f t="shared" si="0"/>
        <v>270</v>
      </c>
      <c r="M25" s="25">
        <v>30</v>
      </c>
      <c r="N25" s="25">
        <f t="shared" si="1"/>
        <v>2450.4</v>
      </c>
      <c r="O25" s="25">
        <f t="shared" si="2"/>
        <v>150</v>
      </c>
      <c r="P25" s="41">
        <f t="shared" si="3"/>
        <v>2600.4</v>
      </c>
      <c r="Q25" s="26" t="s">
        <v>184</v>
      </c>
    </row>
    <row r="26" spans="1:17" s="23" customFormat="1" ht="15.95" customHeight="1">
      <c r="A26" s="40">
        <f t="shared" si="4"/>
        <v>23</v>
      </c>
      <c r="B26" s="24" t="s">
        <v>180</v>
      </c>
      <c r="C26" s="24" t="s">
        <v>185</v>
      </c>
      <c r="D26" s="24" t="s">
        <v>24</v>
      </c>
      <c r="E26" s="24" t="s">
        <v>68</v>
      </c>
      <c r="F26" s="24" t="s">
        <v>186</v>
      </c>
      <c r="G26" s="24">
        <v>224</v>
      </c>
      <c r="H26" s="24">
        <v>12</v>
      </c>
      <c r="I26" s="24">
        <v>3467</v>
      </c>
      <c r="J26" s="27" t="s">
        <v>25</v>
      </c>
      <c r="K26" s="27" t="s">
        <v>25</v>
      </c>
      <c r="L26" s="27" t="s">
        <v>25</v>
      </c>
      <c r="M26" s="25">
        <v>30</v>
      </c>
      <c r="N26" s="25">
        <v>9630</v>
      </c>
      <c r="O26" s="25">
        <v>0</v>
      </c>
      <c r="P26" s="41">
        <f t="shared" si="3"/>
        <v>9630</v>
      </c>
      <c r="Q26" s="26" t="s">
        <v>187</v>
      </c>
    </row>
    <row r="27" spans="1:17" s="23" customFormat="1" ht="15.95" customHeight="1">
      <c r="A27" s="40">
        <f t="shared" si="4"/>
        <v>24</v>
      </c>
      <c r="B27" s="24" t="s">
        <v>180</v>
      </c>
      <c r="C27" s="24" t="s">
        <v>188</v>
      </c>
      <c r="D27" s="24" t="s">
        <v>24</v>
      </c>
      <c r="E27" s="24" t="s">
        <v>189</v>
      </c>
      <c r="F27" s="24" t="s">
        <v>190</v>
      </c>
      <c r="G27" s="24">
        <v>450</v>
      </c>
      <c r="H27" s="24">
        <v>9</v>
      </c>
      <c r="I27" s="28">
        <v>4745</v>
      </c>
      <c r="J27" s="27" t="s">
        <v>25</v>
      </c>
      <c r="K27" s="27" t="s">
        <v>25</v>
      </c>
      <c r="L27" s="27" t="s">
        <v>25</v>
      </c>
      <c r="M27" s="25">
        <v>30</v>
      </c>
      <c r="N27" s="25">
        <v>17750</v>
      </c>
      <c r="O27" s="25">
        <v>0</v>
      </c>
      <c r="P27" s="41">
        <f t="shared" si="3"/>
        <v>17750</v>
      </c>
      <c r="Q27" s="26" t="s">
        <v>191</v>
      </c>
    </row>
    <row r="28" spans="1:17" s="23" customFormat="1" ht="15.95" customHeight="1">
      <c r="A28" s="40">
        <f t="shared" si="4"/>
        <v>25</v>
      </c>
      <c r="B28" s="24" t="s">
        <v>180</v>
      </c>
      <c r="C28" s="24" t="s">
        <v>192</v>
      </c>
      <c r="D28" s="24" t="s">
        <v>24</v>
      </c>
      <c r="E28" s="24" t="s">
        <v>30</v>
      </c>
      <c r="F28" s="24" t="s">
        <v>193</v>
      </c>
      <c r="G28" s="24">
        <v>330</v>
      </c>
      <c r="H28" s="24">
        <v>2</v>
      </c>
      <c r="I28" s="24">
        <v>3051</v>
      </c>
      <c r="J28" s="27" t="s">
        <v>25</v>
      </c>
      <c r="K28" s="27" t="s">
        <v>25</v>
      </c>
      <c r="L28" s="27" t="s">
        <v>25</v>
      </c>
      <c r="M28" s="25">
        <v>30</v>
      </c>
      <c r="N28" s="25">
        <v>10530</v>
      </c>
      <c r="O28" s="25">
        <v>0</v>
      </c>
      <c r="P28" s="41">
        <f t="shared" si="3"/>
        <v>10530</v>
      </c>
      <c r="Q28" s="26" t="s">
        <v>34</v>
      </c>
    </row>
    <row r="29" spans="1:17" s="23" customFormat="1" ht="15.95" customHeight="1">
      <c r="A29" s="40">
        <f t="shared" si="4"/>
        <v>26</v>
      </c>
      <c r="B29" s="24" t="s">
        <v>180</v>
      </c>
      <c r="C29" s="24" t="s">
        <v>194</v>
      </c>
      <c r="D29" s="24" t="s">
        <v>24</v>
      </c>
      <c r="E29" s="24" t="s">
        <v>108</v>
      </c>
      <c r="F29" s="24" t="s">
        <v>195</v>
      </c>
      <c r="G29" s="24">
        <v>112</v>
      </c>
      <c r="H29" s="24">
        <v>5</v>
      </c>
      <c r="I29" s="24">
        <v>1214</v>
      </c>
      <c r="J29" s="25">
        <f>VLOOKUP(E29,'[1]SAFE CHEM INDUSTRIES'!$C$3:$D$114,2,FALSE)</f>
        <v>4.8</v>
      </c>
      <c r="K29" s="25">
        <v>75</v>
      </c>
      <c r="L29" s="25">
        <f t="shared" si="0"/>
        <v>224</v>
      </c>
      <c r="M29" s="25">
        <v>30</v>
      </c>
      <c r="N29" s="25">
        <f t="shared" si="1"/>
        <v>6081.2</v>
      </c>
      <c r="O29" s="25">
        <f t="shared" si="2"/>
        <v>375</v>
      </c>
      <c r="P29" s="41">
        <f t="shared" si="3"/>
        <v>6456.2</v>
      </c>
      <c r="Q29" s="26" t="s">
        <v>109</v>
      </c>
    </row>
    <row r="30" spans="1:17" s="23" customFormat="1" ht="15.95" customHeight="1">
      <c r="A30" s="40">
        <f t="shared" si="4"/>
        <v>27</v>
      </c>
      <c r="B30" s="24" t="s">
        <v>180</v>
      </c>
      <c r="C30" s="24" t="s">
        <v>196</v>
      </c>
      <c r="D30" s="24" t="s">
        <v>24</v>
      </c>
      <c r="E30" s="24" t="s">
        <v>3</v>
      </c>
      <c r="F30" s="24" t="s">
        <v>197</v>
      </c>
      <c r="G30" s="24">
        <v>426</v>
      </c>
      <c r="H30" s="24">
        <v>15</v>
      </c>
      <c r="I30" s="24">
        <v>4960</v>
      </c>
      <c r="J30" s="29" t="s">
        <v>25</v>
      </c>
      <c r="K30" s="29" t="s">
        <v>25</v>
      </c>
      <c r="L30" s="29" t="s">
        <v>25</v>
      </c>
      <c r="M30" s="25">
        <v>30</v>
      </c>
      <c r="N30" s="25">
        <v>12750</v>
      </c>
      <c r="O30" s="25">
        <v>0</v>
      </c>
      <c r="P30" s="41">
        <f t="shared" si="3"/>
        <v>12750</v>
      </c>
      <c r="Q30" s="26" t="s">
        <v>104</v>
      </c>
    </row>
    <row r="31" spans="1:17" s="23" customFormat="1" ht="15.95" customHeight="1">
      <c r="A31" s="40">
        <f t="shared" si="4"/>
        <v>28</v>
      </c>
      <c r="B31" s="24" t="s">
        <v>180</v>
      </c>
      <c r="C31" s="24" t="s">
        <v>198</v>
      </c>
      <c r="D31" s="24" t="s">
        <v>24</v>
      </c>
      <c r="E31" s="24" t="s">
        <v>114</v>
      </c>
      <c r="F31" s="24" t="s">
        <v>199</v>
      </c>
      <c r="G31" s="24">
        <v>788</v>
      </c>
      <c r="H31" s="24">
        <v>11</v>
      </c>
      <c r="I31" s="24">
        <v>7100</v>
      </c>
      <c r="J31" s="30" t="s">
        <v>25</v>
      </c>
      <c r="K31" s="30" t="s">
        <v>25</v>
      </c>
      <c r="L31" s="30" t="s">
        <v>25</v>
      </c>
      <c r="M31" s="25">
        <v>30</v>
      </c>
      <c r="N31" s="25">
        <v>21210</v>
      </c>
      <c r="O31" s="25">
        <v>0</v>
      </c>
      <c r="P31" s="41">
        <f t="shared" si="3"/>
        <v>21210</v>
      </c>
      <c r="Q31" s="26" t="s">
        <v>115</v>
      </c>
    </row>
    <row r="32" spans="1:17" s="23" customFormat="1" ht="15.95" customHeight="1">
      <c r="A32" s="40">
        <f t="shared" si="4"/>
        <v>29</v>
      </c>
      <c r="B32" s="24" t="s">
        <v>180</v>
      </c>
      <c r="C32" s="24" t="s">
        <v>200</v>
      </c>
      <c r="D32" s="24" t="s">
        <v>24</v>
      </c>
      <c r="E32" s="24" t="s">
        <v>189</v>
      </c>
      <c r="F32" s="24" t="s">
        <v>201</v>
      </c>
      <c r="G32" s="24">
        <v>156</v>
      </c>
      <c r="H32" s="24">
        <v>5</v>
      </c>
      <c r="I32" s="24">
        <v>2435</v>
      </c>
      <c r="J32" s="25">
        <f>VLOOKUP(E32,'[1]SAFE CHEM INDUSTRIES'!$C$3:$D$114,2,FALSE)</f>
        <v>3.9200000000000004</v>
      </c>
      <c r="K32" s="25">
        <v>75</v>
      </c>
      <c r="L32" s="25">
        <f t="shared" si="0"/>
        <v>312</v>
      </c>
      <c r="M32" s="25">
        <v>30</v>
      </c>
      <c r="N32" s="25">
        <f t="shared" si="1"/>
        <v>9887.2000000000007</v>
      </c>
      <c r="O32" s="25">
        <f t="shared" si="2"/>
        <v>375</v>
      </c>
      <c r="P32" s="41">
        <f t="shared" si="3"/>
        <v>10262.200000000001</v>
      </c>
      <c r="Q32" s="26" t="s">
        <v>191</v>
      </c>
    </row>
    <row r="33" spans="1:17" s="23" customFormat="1" ht="15.95" customHeight="1" thickBot="1">
      <c r="A33" s="42">
        <f t="shared" si="4"/>
        <v>30</v>
      </c>
      <c r="B33" s="43" t="s">
        <v>180</v>
      </c>
      <c r="C33" s="43" t="s">
        <v>202</v>
      </c>
      <c r="D33" s="43" t="s">
        <v>24</v>
      </c>
      <c r="E33" s="43" t="s">
        <v>105</v>
      </c>
      <c r="F33" s="43" t="s">
        <v>203</v>
      </c>
      <c r="G33" s="43">
        <v>123</v>
      </c>
      <c r="H33" s="43">
        <v>5</v>
      </c>
      <c r="I33" s="43">
        <v>1471</v>
      </c>
      <c r="J33" s="44">
        <f>VLOOKUP(E33,'[1]SAFE CHEM INDUSTRIES'!$C$3:$D$114,2,FALSE)</f>
        <v>2.82</v>
      </c>
      <c r="K33" s="44">
        <v>75</v>
      </c>
      <c r="L33" s="44">
        <f t="shared" si="0"/>
        <v>246</v>
      </c>
      <c r="M33" s="44">
        <v>30</v>
      </c>
      <c r="N33" s="44">
        <f t="shared" si="1"/>
        <v>4424.2199999999993</v>
      </c>
      <c r="O33" s="44">
        <f t="shared" si="2"/>
        <v>375</v>
      </c>
      <c r="P33" s="45">
        <f t="shared" si="3"/>
        <v>4799.2199999999993</v>
      </c>
      <c r="Q33" s="26" t="s">
        <v>106</v>
      </c>
    </row>
    <row r="34" spans="1:17" s="23" customFormat="1" ht="15.95" customHeight="1" thickBot="1">
      <c r="A34" s="63" t="s">
        <v>204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46">
        <f>ROUND(SUM(P4:P33),0)</f>
        <v>251862</v>
      </c>
      <c r="Q34" s="31"/>
    </row>
    <row r="35" spans="1:17" s="23" customFormat="1" ht="15.95" customHeight="1" thickBot="1">
      <c r="A35" s="32"/>
      <c r="B35" s="33"/>
      <c r="C35" s="33"/>
      <c r="D35" s="33"/>
      <c r="E35" s="33"/>
      <c r="F35" s="33"/>
      <c r="G35" s="35">
        <f>SUM(G4:G33)</f>
        <v>6288</v>
      </c>
      <c r="H35" s="35">
        <f>SUM(H4:H33)</f>
        <v>239</v>
      </c>
      <c r="I35" s="35">
        <f>SUM(I4:I33)</f>
        <v>71572</v>
      </c>
      <c r="J35" s="34"/>
      <c r="K35" s="34"/>
      <c r="L35" s="34"/>
      <c r="M35" s="34"/>
      <c r="N35" s="34"/>
      <c r="O35" s="34"/>
      <c r="P35" s="34"/>
      <c r="Q35" s="33"/>
    </row>
    <row r="36" spans="1:17" ht="38.25" customHeight="1" thickBot="1">
      <c r="A36" s="47" t="s">
        <v>116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15"/>
    </row>
    <row r="37" spans="1:17" ht="48" customHeight="1" thickBot="1">
      <c r="A37" s="50" t="s">
        <v>38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2"/>
      <c r="Q37" s="16"/>
    </row>
    <row r="38" spans="1:17">
      <c r="Q38" s="14"/>
    </row>
    <row r="39" spans="1:17">
      <c r="Q39" s="14"/>
    </row>
    <row r="40" spans="1:17">
      <c r="Q40" s="14"/>
    </row>
    <row r="41" spans="1:17">
      <c r="Q41" s="14"/>
    </row>
  </sheetData>
  <sortState ref="B4:Q41">
    <sortCondition ref="B4:B41"/>
    <sortCondition ref="C4:C41"/>
  </sortState>
  <mergeCells count="8">
    <mergeCell ref="A36:P36"/>
    <mergeCell ref="A37:P37"/>
    <mergeCell ref="A1:K1"/>
    <mergeCell ref="A2:E2"/>
    <mergeCell ref="F2:K2"/>
    <mergeCell ref="L2:P2"/>
    <mergeCell ref="L1:P1"/>
    <mergeCell ref="A34:O34"/>
  </mergeCells>
  <conditionalFormatting sqref="I42:I1048576 I1 I38:I40">
    <cfRule type="duplicateValues" dxfId="3" priority="27"/>
  </conditionalFormatting>
  <conditionalFormatting sqref="I3">
    <cfRule type="duplicateValues" dxfId="2" priority="10"/>
  </conditionalFormatting>
  <conditionalFormatting sqref="E3">
    <cfRule type="duplicateValues" dxfId="1" priority="9"/>
  </conditionalFormatting>
  <pageMargins left="0.27559055118110237" right="0.15748031496062992" top="0.59055118110236227" bottom="0.70866141732283472" header="0.23622047244094491" footer="0.27559055118110237"/>
  <pageSetup paperSize="9" fitToWidth="0" fitToHeight="0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O18" sqref="O18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6.42578125" bestFit="1" customWidth="1"/>
    <col min="5" max="5" width="17.42578125" bestFit="1" customWidth="1"/>
    <col min="6" max="6" width="8.7109375" bestFit="1" customWidth="1"/>
    <col min="7" max="7" width="6.5703125" bestFit="1" customWidth="1"/>
    <col min="8" max="8" width="11.7109375" customWidth="1"/>
    <col min="9" max="9" width="12" customWidth="1"/>
    <col min="10" max="10" width="12.7109375" customWidth="1"/>
  </cols>
  <sheetData>
    <row r="1" spans="1:10">
      <c r="A1" s="65" t="s">
        <v>102</v>
      </c>
      <c r="B1" s="66"/>
      <c r="C1" s="66"/>
      <c r="D1" s="66"/>
      <c r="E1" s="66"/>
      <c r="F1" s="66"/>
      <c r="G1" s="66"/>
      <c r="H1" s="66"/>
      <c r="I1" s="66"/>
      <c r="J1" s="66"/>
    </row>
    <row r="2" spans="1:10">
      <c r="A2" s="19" t="s">
        <v>9</v>
      </c>
      <c r="B2" s="20" t="s">
        <v>11</v>
      </c>
      <c r="C2" s="19" t="s">
        <v>10</v>
      </c>
      <c r="D2" s="19" t="s">
        <v>14</v>
      </c>
      <c r="E2" s="19" t="s">
        <v>8</v>
      </c>
      <c r="F2" s="19" t="s">
        <v>12</v>
      </c>
      <c r="G2" s="19" t="s">
        <v>103</v>
      </c>
      <c r="H2" s="21"/>
      <c r="I2" s="21"/>
      <c r="J2" s="21"/>
    </row>
    <row r="3" spans="1:10">
      <c r="A3" s="22">
        <v>1</v>
      </c>
      <c r="B3" s="6" t="s">
        <v>45</v>
      </c>
      <c r="C3" s="6" t="s">
        <v>46</v>
      </c>
      <c r="D3" s="17" t="s">
        <v>24</v>
      </c>
      <c r="E3" s="6" t="s">
        <v>44</v>
      </c>
      <c r="F3" s="6" t="s">
        <v>47</v>
      </c>
      <c r="G3" s="6">
        <v>150</v>
      </c>
      <c r="H3" s="21"/>
      <c r="I3" s="21"/>
      <c r="J3" s="21"/>
    </row>
    <row r="4" spans="1:10">
      <c r="A4" s="22">
        <f>A3+1</f>
        <v>2</v>
      </c>
      <c r="B4" s="6" t="s">
        <v>48</v>
      </c>
      <c r="C4" s="6" t="s">
        <v>49</v>
      </c>
      <c r="D4" s="17" t="s">
        <v>24</v>
      </c>
      <c r="E4" s="6" t="s">
        <v>5</v>
      </c>
      <c r="F4" s="6" t="s">
        <v>50</v>
      </c>
      <c r="G4" s="6">
        <v>135</v>
      </c>
      <c r="H4" s="21"/>
      <c r="I4" s="21"/>
      <c r="J4" s="21"/>
    </row>
    <row r="5" spans="1:10">
      <c r="A5" s="22">
        <f t="shared" ref="A5:A23" si="0">A4+1</f>
        <v>3</v>
      </c>
      <c r="B5" s="6" t="s">
        <v>51</v>
      </c>
      <c r="C5" s="6" t="s">
        <v>52</v>
      </c>
      <c r="D5" s="17" t="s">
        <v>24</v>
      </c>
      <c r="E5" s="6" t="s">
        <v>4</v>
      </c>
      <c r="F5" s="6" t="s">
        <v>53</v>
      </c>
      <c r="G5" s="6">
        <v>283</v>
      </c>
      <c r="H5" s="21"/>
      <c r="I5" s="21"/>
      <c r="J5" s="21"/>
    </row>
    <row r="6" spans="1:10">
      <c r="A6" s="22">
        <f t="shared" si="0"/>
        <v>4</v>
      </c>
      <c r="B6" s="6" t="s">
        <v>54</v>
      </c>
      <c r="C6" s="6" t="s">
        <v>55</v>
      </c>
      <c r="D6" s="17" t="s">
        <v>24</v>
      </c>
      <c r="E6" s="6" t="s">
        <v>32</v>
      </c>
      <c r="F6" s="6" t="s">
        <v>56</v>
      </c>
      <c r="G6" s="6">
        <v>65</v>
      </c>
      <c r="H6" s="21"/>
      <c r="I6" s="21"/>
      <c r="J6" s="21"/>
    </row>
    <row r="7" spans="1:10">
      <c r="A7" s="22">
        <f t="shared" si="0"/>
        <v>5</v>
      </c>
      <c r="B7" s="6" t="s">
        <v>57</v>
      </c>
      <c r="C7" s="6" t="s">
        <v>58</v>
      </c>
      <c r="D7" s="17" t="s">
        <v>24</v>
      </c>
      <c r="E7" s="6" t="s">
        <v>59</v>
      </c>
      <c r="F7" s="6" t="s">
        <v>60</v>
      </c>
      <c r="G7" s="6">
        <v>155</v>
      </c>
      <c r="H7" s="21"/>
      <c r="I7" s="21"/>
      <c r="J7" s="21"/>
    </row>
    <row r="8" spans="1:10">
      <c r="A8" s="22">
        <f t="shared" si="0"/>
        <v>6</v>
      </c>
      <c r="B8" s="6" t="s">
        <v>57</v>
      </c>
      <c r="C8" s="6" t="s">
        <v>61</v>
      </c>
      <c r="D8" s="17" t="s">
        <v>24</v>
      </c>
      <c r="E8" s="6" t="s">
        <v>6</v>
      </c>
      <c r="F8" s="6" t="s">
        <v>62</v>
      </c>
      <c r="G8" s="6">
        <v>312</v>
      </c>
      <c r="H8" s="21"/>
      <c r="I8" s="21"/>
      <c r="J8" s="21"/>
    </row>
    <row r="9" spans="1:10">
      <c r="A9" s="22">
        <f t="shared" si="0"/>
        <v>7</v>
      </c>
      <c r="B9" s="6" t="s">
        <v>63</v>
      </c>
      <c r="C9" s="6" t="s">
        <v>64</v>
      </c>
      <c r="D9" s="17" t="s">
        <v>24</v>
      </c>
      <c r="E9" s="6" t="s">
        <v>35</v>
      </c>
      <c r="F9" s="6" t="s">
        <v>65</v>
      </c>
      <c r="G9" s="6">
        <v>141</v>
      </c>
      <c r="H9" s="21"/>
      <c r="I9" s="21"/>
      <c r="J9" s="21"/>
    </row>
    <row r="10" spans="1:10">
      <c r="A10" s="22">
        <f t="shared" si="0"/>
        <v>8</v>
      </c>
      <c r="B10" s="6" t="s">
        <v>66</v>
      </c>
      <c r="C10" s="6" t="s">
        <v>67</v>
      </c>
      <c r="D10" s="17" t="s">
        <v>24</v>
      </c>
      <c r="E10" s="6" t="s">
        <v>68</v>
      </c>
      <c r="F10" s="6" t="s">
        <v>69</v>
      </c>
      <c r="G10" s="6">
        <v>183</v>
      </c>
      <c r="H10" s="21"/>
      <c r="I10" s="21"/>
      <c r="J10" s="21"/>
    </row>
    <row r="11" spans="1:10">
      <c r="A11" s="22">
        <f t="shared" si="0"/>
        <v>9</v>
      </c>
      <c r="B11" s="6" t="s">
        <v>70</v>
      </c>
      <c r="C11" s="6" t="s">
        <v>71</v>
      </c>
      <c r="D11" s="17" t="s">
        <v>24</v>
      </c>
      <c r="E11" s="6" t="s">
        <v>72</v>
      </c>
      <c r="F11" s="6" t="s">
        <v>73</v>
      </c>
      <c r="G11" s="6">
        <v>177</v>
      </c>
      <c r="H11" s="21"/>
      <c r="I11" s="21"/>
      <c r="J11" s="21"/>
    </row>
    <row r="12" spans="1:10">
      <c r="A12" s="22">
        <f t="shared" si="0"/>
        <v>10</v>
      </c>
      <c r="B12" s="6" t="s">
        <v>70</v>
      </c>
      <c r="C12" s="6" t="s">
        <v>74</v>
      </c>
      <c r="D12" s="17" t="s">
        <v>24</v>
      </c>
      <c r="E12" s="6" t="s">
        <v>75</v>
      </c>
      <c r="F12" s="6" t="s">
        <v>76</v>
      </c>
      <c r="G12" s="6">
        <v>170</v>
      </c>
      <c r="H12" s="21"/>
      <c r="I12" s="21"/>
      <c r="J12" s="21"/>
    </row>
    <row r="13" spans="1:10">
      <c r="A13" s="22">
        <f t="shared" si="0"/>
        <v>11</v>
      </c>
      <c r="B13" s="6" t="s">
        <v>78</v>
      </c>
      <c r="C13" s="6" t="s">
        <v>79</v>
      </c>
      <c r="D13" s="17" t="s">
        <v>24</v>
      </c>
      <c r="E13" s="6" t="s">
        <v>41</v>
      </c>
      <c r="F13" s="6" t="s">
        <v>80</v>
      </c>
      <c r="G13" s="6">
        <v>122</v>
      </c>
      <c r="H13" s="21"/>
      <c r="I13" s="21"/>
      <c r="J13" s="21"/>
    </row>
    <row r="14" spans="1:10">
      <c r="A14" s="22">
        <f t="shared" si="0"/>
        <v>12</v>
      </c>
      <c r="B14" s="6" t="s">
        <v>78</v>
      </c>
      <c r="C14" s="6" t="s">
        <v>81</v>
      </c>
      <c r="D14" s="17" t="s">
        <v>24</v>
      </c>
      <c r="E14" s="6" t="s">
        <v>3</v>
      </c>
      <c r="F14" s="6" t="s">
        <v>82</v>
      </c>
      <c r="G14" s="6">
        <v>285</v>
      </c>
      <c r="H14" s="21"/>
      <c r="I14" s="21"/>
      <c r="J14" s="21"/>
    </row>
    <row r="15" spans="1:10">
      <c r="A15" s="22">
        <f t="shared" si="0"/>
        <v>13</v>
      </c>
      <c r="B15" s="6" t="s">
        <v>83</v>
      </c>
      <c r="C15" s="6" t="s">
        <v>84</v>
      </c>
      <c r="D15" s="17" t="s">
        <v>24</v>
      </c>
      <c r="E15" s="6" t="s">
        <v>4</v>
      </c>
      <c r="F15" s="6" t="s">
        <v>85</v>
      </c>
      <c r="G15" s="6">
        <v>226</v>
      </c>
      <c r="H15" s="21"/>
      <c r="I15" s="21"/>
      <c r="J15" s="21"/>
    </row>
    <row r="16" spans="1:10">
      <c r="A16" s="22">
        <f t="shared" si="0"/>
        <v>14</v>
      </c>
      <c r="B16" s="6" t="s">
        <v>83</v>
      </c>
      <c r="C16" s="6" t="s">
        <v>86</v>
      </c>
      <c r="D16" s="17" t="s">
        <v>24</v>
      </c>
      <c r="E16" s="18" t="s">
        <v>39</v>
      </c>
      <c r="F16" s="6" t="s">
        <v>87</v>
      </c>
      <c r="G16" s="6">
        <v>118</v>
      </c>
      <c r="H16" s="21"/>
      <c r="I16" s="21"/>
      <c r="J16" s="21"/>
    </row>
    <row r="17" spans="1:10">
      <c r="A17" s="22">
        <f t="shared" si="0"/>
        <v>15</v>
      </c>
      <c r="B17" s="6" t="s">
        <v>83</v>
      </c>
      <c r="C17" s="6" t="s">
        <v>88</v>
      </c>
      <c r="D17" s="17" t="s">
        <v>24</v>
      </c>
      <c r="E17" s="6" t="s">
        <v>5</v>
      </c>
      <c r="F17" s="6" t="s">
        <v>89</v>
      </c>
      <c r="G17" s="6">
        <v>138</v>
      </c>
      <c r="H17" s="21"/>
      <c r="I17" s="21"/>
      <c r="J17" s="21"/>
    </row>
    <row r="18" spans="1:10">
      <c r="A18" s="22">
        <f t="shared" si="0"/>
        <v>16</v>
      </c>
      <c r="B18" s="6" t="s">
        <v>83</v>
      </c>
      <c r="C18" s="6" t="s">
        <v>90</v>
      </c>
      <c r="D18" s="17" t="s">
        <v>24</v>
      </c>
      <c r="E18" s="6" t="s">
        <v>30</v>
      </c>
      <c r="F18" s="6" t="s">
        <v>91</v>
      </c>
      <c r="G18" s="6">
        <v>188</v>
      </c>
      <c r="H18" s="21"/>
      <c r="I18" s="21"/>
      <c r="J18" s="21"/>
    </row>
    <row r="19" spans="1:10">
      <c r="A19" s="22">
        <f t="shared" si="0"/>
        <v>17</v>
      </c>
      <c r="B19" s="6" t="s">
        <v>83</v>
      </c>
      <c r="C19" s="6" t="s">
        <v>92</v>
      </c>
      <c r="D19" s="17" t="s">
        <v>24</v>
      </c>
      <c r="E19" s="6" t="s">
        <v>42</v>
      </c>
      <c r="F19" s="6" t="s">
        <v>93</v>
      </c>
      <c r="G19" s="6">
        <v>179</v>
      </c>
      <c r="H19" s="21"/>
      <c r="I19" s="21"/>
      <c r="J19" s="21"/>
    </row>
    <row r="20" spans="1:10">
      <c r="A20" s="22">
        <f t="shared" si="0"/>
        <v>18</v>
      </c>
      <c r="B20" s="6" t="s">
        <v>83</v>
      </c>
      <c r="C20" s="6" t="s">
        <v>94</v>
      </c>
      <c r="D20" s="17" t="s">
        <v>24</v>
      </c>
      <c r="E20" s="6" t="s">
        <v>7</v>
      </c>
      <c r="F20" s="6" t="s">
        <v>95</v>
      </c>
      <c r="G20" s="6">
        <v>143</v>
      </c>
      <c r="H20" s="21"/>
      <c r="I20" s="21"/>
      <c r="J20" s="21"/>
    </row>
    <row r="21" spans="1:10">
      <c r="A21" s="22">
        <f t="shared" si="0"/>
        <v>19</v>
      </c>
      <c r="B21" s="6" t="s">
        <v>83</v>
      </c>
      <c r="C21" s="6" t="s">
        <v>96</v>
      </c>
      <c r="D21" s="17" t="s">
        <v>24</v>
      </c>
      <c r="E21" s="6" t="s">
        <v>31</v>
      </c>
      <c r="F21" s="6" t="s">
        <v>97</v>
      </c>
      <c r="G21" s="6">
        <v>77</v>
      </c>
      <c r="H21" s="21"/>
      <c r="I21" s="21"/>
      <c r="J21" s="21"/>
    </row>
    <row r="22" spans="1:10">
      <c r="A22" s="22">
        <f t="shared" si="0"/>
        <v>20</v>
      </c>
      <c r="B22" s="6" t="s">
        <v>83</v>
      </c>
      <c r="C22" s="6" t="s">
        <v>98</v>
      </c>
      <c r="D22" s="17" t="s">
        <v>24</v>
      </c>
      <c r="E22" s="6" t="s">
        <v>43</v>
      </c>
      <c r="F22" s="6" t="s">
        <v>99</v>
      </c>
      <c r="G22" s="6">
        <v>84</v>
      </c>
      <c r="H22" s="21"/>
      <c r="I22" s="21"/>
      <c r="J22" s="21"/>
    </row>
    <row r="23" spans="1:10">
      <c r="A23" s="22">
        <f t="shared" si="0"/>
        <v>21</v>
      </c>
      <c r="B23" s="6" t="s">
        <v>83</v>
      </c>
      <c r="C23" s="6" t="s">
        <v>100</v>
      </c>
      <c r="D23" s="17" t="s">
        <v>24</v>
      </c>
      <c r="E23" s="6" t="s">
        <v>40</v>
      </c>
      <c r="F23" s="6" t="s">
        <v>101</v>
      </c>
      <c r="G23" s="6">
        <v>118</v>
      </c>
      <c r="H23" s="21"/>
      <c r="I23" s="21"/>
      <c r="J23" s="21"/>
    </row>
  </sheetData>
  <mergeCells count="1">
    <mergeCell ref="A1:J1"/>
  </mergeCells>
  <conditionalFormatting sqref="E2">
    <cfRule type="duplicateValues" dxfId="0" priority="1"/>
  </conditionalFormatting>
  <pageMargins left="0.47" right="0.23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Consignment</vt:lpstr>
      <vt:lpstr>Sheet1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2025-02-21T08:07:14Z</cp:lastPrinted>
  <dcterms:created xsi:type="dcterms:W3CDTF">2023-03-12T08:28:15Z</dcterms:created>
  <dcterms:modified xsi:type="dcterms:W3CDTF">2025-02-21T08:07:36Z</dcterms:modified>
</cp:coreProperties>
</file>