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H20"/>
  <c r="G20"/>
  <c r="K5"/>
  <c r="K6"/>
  <c r="K7"/>
  <c r="K8"/>
  <c r="K9"/>
  <c r="K10"/>
  <c r="K11"/>
  <c r="K12"/>
  <c r="K13"/>
  <c r="K14"/>
  <c r="K15"/>
  <c r="K16"/>
  <c r="J5"/>
  <c r="J6"/>
  <c r="J7"/>
  <c r="J8"/>
  <c r="J9"/>
  <c r="J10"/>
  <c r="J11"/>
  <c r="J12"/>
  <c r="J13"/>
  <c r="J14"/>
  <c r="J15"/>
  <c r="J16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K4"/>
  <c r="J4"/>
  <c r="I4"/>
  <c r="M4" s="1"/>
  <c r="H5"/>
  <c r="H6"/>
  <c r="H7"/>
  <c r="H8"/>
  <c r="H9"/>
  <c r="H10"/>
  <c r="H11"/>
  <c r="H12"/>
  <c r="H13"/>
  <c r="H14"/>
  <c r="H15"/>
  <c r="H16"/>
  <c r="H4"/>
</calcChain>
</file>

<file path=xl/sharedStrings.xml><?xml version="1.0" encoding="utf-8"?>
<sst xmlns="http://schemas.openxmlformats.org/spreadsheetml/2006/main" count="85" uniqueCount="65">
  <si>
    <t>05/1/2026</t>
  </si>
  <si>
    <t>875</t>
  </si>
  <si>
    <t>06/1/2026</t>
  </si>
  <si>
    <t>885</t>
  </si>
  <si>
    <t>08/1/2026</t>
  </si>
  <si>
    <t>233</t>
  </si>
  <si>
    <t>232</t>
  </si>
  <si>
    <t>10/1/2026</t>
  </si>
  <si>
    <t>934</t>
  </si>
  <si>
    <t>13/1/2026</t>
  </si>
  <si>
    <t>50943</t>
  </si>
  <si>
    <t>941</t>
  </si>
  <si>
    <t>20/1/2026</t>
  </si>
  <si>
    <t>50244</t>
  </si>
  <si>
    <t>50968</t>
  </si>
  <si>
    <t>50964</t>
  </si>
  <si>
    <t>26/1/2026</t>
  </si>
  <si>
    <t>974</t>
  </si>
  <si>
    <t>27/1/2026</t>
  </si>
  <si>
    <t>858</t>
  </si>
  <si>
    <t>28/1/2026</t>
  </si>
  <si>
    <t>977</t>
  </si>
  <si>
    <t>SL</t>
  </si>
  <si>
    <t>DATE</t>
  </si>
  <si>
    <t>LR NO</t>
  </si>
  <si>
    <t>INV NO</t>
  </si>
  <si>
    <t>FROM</t>
  </si>
  <si>
    <t>TO</t>
  </si>
  <si>
    <t>CASE</t>
  </si>
  <si>
    <t>JAA/02629</t>
  </si>
  <si>
    <t>JAA/02640</t>
  </si>
  <si>
    <t>JAA/02644</t>
  </si>
  <si>
    <t>JAA/02646</t>
  </si>
  <si>
    <t>JAA/02649</t>
  </si>
  <si>
    <t>JAA/02666</t>
  </si>
  <si>
    <t>JAA/02676</t>
  </si>
  <si>
    <t>JAA/02716</t>
  </si>
  <si>
    <t>JAA/02721</t>
  </si>
  <si>
    <t>JAA/02726</t>
  </si>
  <si>
    <t>JAA/02755</t>
  </si>
  <si>
    <t>JAA/02765</t>
  </si>
  <si>
    <t>JAA/02779</t>
  </si>
  <si>
    <t>JALESWAR</t>
  </si>
  <si>
    <t>KARANJIA</t>
  </si>
  <si>
    <t>TALCHER</t>
  </si>
  <si>
    <t>PATTAMUNDAI</t>
  </si>
  <si>
    <t>BHADRAK</t>
  </si>
  <si>
    <t>JHARSUGUDA</t>
  </si>
  <si>
    <t>JAGATSINGHPUR</t>
  </si>
  <si>
    <t>BARIPADA</t>
  </si>
  <si>
    <t>BALIAPAL</t>
  </si>
  <si>
    <t>CTC</t>
  </si>
  <si>
    <t>WEIGHT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</si>
  <si>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</si>
  <si>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</si>
  <si>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</si>
  <si>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</si>
  <si>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</si>
  <si>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</si>
  <si>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KAMDAR AGENCIES
Address: HOLDING NO. 234  ALAMCHAND BAZAR CUTTACK SADAR 753001,9338402105
GST No:21AAEFK5458J1ZB
</t>
  </si>
  <si>
    <t xml:space="preserve"> </t>
  </si>
  <si>
    <t>Thanking you for your business.
ATC LOGISTICS</t>
  </si>
  <si>
    <t>(RUPEES SEVENTEEN THOUSAND SIX HUNDRED EIGHTY SEVEN ONLY)</t>
  </si>
  <si>
    <t>Bill Date: 31/01/2026
Bill NO : 3554
Total Amount: 17687.00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</si>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</sst>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47625</xdr:rowOff>
    </xdr:from>
    <xdr:to>
      <xdr:col>7</xdr:col>
      <xdr:colOff>200026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47625"/>
          <a:ext cx="38290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N2" sqref="N2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4.85546875" bestFit="1" customWidth="1"/>
    <col min="8" max="8" width="7.140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4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58</v>
      </c>
      <c r="J1" s="16"/>
      <c r="K1" s="16"/>
      <c r="L1" s="16"/>
      <c r="M1" s="16"/>
    </row>
    <row r="2" spans="1:14" s="6" customFormat="1" ht="71.25" customHeight="1">
      <c r="A2" s="13" t="s">
        <v>59</v>
      </c>
      <c r="B2" s="14"/>
      <c r="C2" s="14"/>
      <c r="D2" s="14"/>
      <c r="E2" s="14"/>
      <c r="F2" s="14"/>
      <c r="G2" s="14"/>
      <c r="H2" s="15"/>
      <c r="I2" s="16" t="s">
        <v>63</v>
      </c>
      <c r="J2" s="16"/>
      <c r="K2" s="16"/>
      <c r="L2" s="16"/>
      <c r="M2" s="16"/>
      <c r="N2" s="7" t="s">
        <v>60</v>
      </c>
    </row>
    <row r="3" spans="1:14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21" t="s">
        <v>28</v>
      </c>
      <c r="H3" s="21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4" t="s">
        <v>57</v>
      </c>
    </row>
    <row r="4" spans="1:14">
      <c r="A4" s="2">
        <v>1</v>
      </c>
      <c r="B4" s="2" t="s">
        <v>0</v>
      </c>
      <c r="C4" s="2" t="s">
        <v>29</v>
      </c>
      <c r="D4" s="2" t="s">
        <v>1</v>
      </c>
      <c r="E4" s="2" t="s">
        <v>51</v>
      </c>
      <c r="F4" s="2" t="s">
        <v>42</v>
      </c>
      <c r="G4" s="2">
        <v>2</v>
      </c>
      <c r="H4" s="2">
        <f>G4*10</f>
        <v>20</v>
      </c>
      <c r="I4" s="5">
        <f>VLOOKUP(F4,'[1]KAMDAR AGENCIES '!$C$5:$E$91,3,FALSE)</f>
        <v>3.5089999999999999</v>
      </c>
      <c r="J4" s="5">
        <f>G4*2</f>
        <v>4</v>
      </c>
      <c r="K4" s="5">
        <f>G4*3</f>
        <v>6</v>
      </c>
      <c r="L4" s="5">
        <v>50</v>
      </c>
      <c r="M4" s="5">
        <f>H4*I4+J4+K4+L4</f>
        <v>130.18</v>
      </c>
    </row>
    <row r="5" spans="1:14">
      <c r="A5" s="2">
        <v>2</v>
      </c>
      <c r="B5" s="2" t="s">
        <v>2</v>
      </c>
      <c r="C5" s="2" t="s">
        <v>30</v>
      </c>
      <c r="D5" s="2" t="s">
        <v>3</v>
      </c>
      <c r="E5" s="2" t="s">
        <v>51</v>
      </c>
      <c r="F5" s="2" t="s">
        <v>43</v>
      </c>
      <c r="G5" s="2">
        <v>22</v>
      </c>
      <c r="H5" s="2">
        <f t="shared" ref="H5:H16" si="0">G5*10</f>
        <v>220</v>
      </c>
      <c r="I5" s="5">
        <f>VLOOKUP(F5,'[1]KAMDAR AGENCIES '!$C$5:$E$91,3,FALSE)</f>
        <v>3.7399999999999998</v>
      </c>
      <c r="J5" s="5">
        <f t="shared" ref="J5:J16" si="1">G5*2</f>
        <v>44</v>
      </c>
      <c r="K5" s="5">
        <f t="shared" ref="K5:K16" si="2">G5*3</f>
        <v>66</v>
      </c>
      <c r="L5" s="5">
        <v>50</v>
      </c>
      <c r="M5" s="5">
        <f t="shared" ref="M5:M16" si="3">H5*I5+J5+K5+L5</f>
        <v>982.8</v>
      </c>
    </row>
    <row r="6" spans="1:14">
      <c r="A6" s="2">
        <v>3</v>
      </c>
      <c r="B6" s="2" t="s">
        <v>4</v>
      </c>
      <c r="C6" s="2" t="s">
        <v>31</v>
      </c>
      <c r="D6" s="2" t="s">
        <v>5</v>
      </c>
      <c r="E6" s="2" t="s">
        <v>51</v>
      </c>
      <c r="F6" s="2" t="s">
        <v>44</v>
      </c>
      <c r="G6" s="2">
        <v>1</v>
      </c>
      <c r="H6" s="2">
        <f t="shared" si="0"/>
        <v>10</v>
      </c>
      <c r="I6" s="5">
        <f>VLOOKUP(F6,'[1]KAMDAR AGENCIES '!$C$5:$E$91,3,FALSE)</f>
        <v>2.915</v>
      </c>
      <c r="J6" s="5">
        <f t="shared" si="1"/>
        <v>2</v>
      </c>
      <c r="K6" s="5">
        <f t="shared" si="2"/>
        <v>3</v>
      </c>
      <c r="L6" s="5">
        <v>50</v>
      </c>
      <c r="M6" s="5">
        <f t="shared" si="3"/>
        <v>84.15</v>
      </c>
    </row>
    <row r="7" spans="1:14">
      <c r="A7" s="2">
        <v>4</v>
      </c>
      <c r="B7" s="2" t="s">
        <v>4</v>
      </c>
      <c r="C7" s="2" t="s">
        <v>32</v>
      </c>
      <c r="D7" s="2" t="s">
        <v>6</v>
      </c>
      <c r="E7" s="2" t="s">
        <v>51</v>
      </c>
      <c r="F7" s="2" t="s">
        <v>45</v>
      </c>
      <c r="G7" s="2">
        <v>2</v>
      </c>
      <c r="H7" s="2">
        <f t="shared" si="0"/>
        <v>20</v>
      </c>
      <c r="I7" s="5">
        <f>VLOOKUP(F7,'[1]KAMDAR AGENCIES '!$C$5:$E$91,3,FALSE)</f>
        <v>1.7050000000000001</v>
      </c>
      <c r="J7" s="5">
        <f t="shared" si="1"/>
        <v>4</v>
      </c>
      <c r="K7" s="5">
        <f t="shared" si="2"/>
        <v>6</v>
      </c>
      <c r="L7" s="5">
        <v>50</v>
      </c>
      <c r="M7" s="5">
        <f t="shared" si="3"/>
        <v>94.1</v>
      </c>
    </row>
    <row r="8" spans="1:14">
      <c r="A8" s="2">
        <v>5</v>
      </c>
      <c r="B8" s="2" t="s">
        <v>7</v>
      </c>
      <c r="C8" s="2" t="s">
        <v>33</v>
      </c>
      <c r="D8" s="2" t="s">
        <v>8</v>
      </c>
      <c r="E8" s="2" t="s">
        <v>51</v>
      </c>
      <c r="F8" s="2" t="s">
        <v>46</v>
      </c>
      <c r="G8" s="2">
        <v>10</v>
      </c>
      <c r="H8" s="2">
        <f t="shared" si="0"/>
        <v>100</v>
      </c>
      <c r="I8" s="5">
        <f>VLOOKUP(F8,'[1]KAMDAR AGENCIES '!$C$5:$E$91,3,FALSE)</f>
        <v>1.4079999999999999</v>
      </c>
      <c r="J8" s="5">
        <f t="shared" si="1"/>
        <v>20</v>
      </c>
      <c r="K8" s="5">
        <f t="shared" si="2"/>
        <v>30</v>
      </c>
      <c r="L8" s="5">
        <v>50</v>
      </c>
      <c r="M8" s="5">
        <f t="shared" si="3"/>
        <v>240.79999999999998</v>
      </c>
    </row>
    <row r="9" spans="1:14">
      <c r="A9" s="2">
        <v>6</v>
      </c>
      <c r="B9" s="2" t="s">
        <v>9</v>
      </c>
      <c r="C9" s="2" t="s">
        <v>34</v>
      </c>
      <c r="D9" s="2" t="s">
        <v>10</v>
      </c>
      <c r="E9" s="2" t="s">
        <v>51</v>
      </c>
      <c r="F9" s="2" t="s">
        <v>46</v>
      </c>
      <c r="G9" s="2">
        <v>10</v>
      </c>
      <c r="H9" s="2">
        <f t="shared" si="0"/>
        <v>100</v>
      </c>
      <c r="I9" s="5">
        <f>VLOOKUP(F9,'[1]KAMDAR AGENCIES '!$C$5:$E$91,3,FALSE)</f>
        <v>1.4079999999999999</v>
      </c>
      <c r="J9" s="5">
        <f t="shared" si="1"/>
        <v>20</v>
      </c>
      <c r="K9" s="5">
        <f t="shared" si="2"/>
        <v>30</v>
      </c>
      <c r="L9" s="5">
        <v>50</v>
      </c>
      <c r="M9" s="5">
        <f t="shared" si="3"/>
        <v>240.79999999999998</v>
      </c>
    </row>
    <row r="10" spans="1:14">
      <c r="A10" s="2">
        <v>7</v>
      </c>
      <c r="B10" s="2" t="s">
        <v>9</v>
      </c>
      <c r="C10" s="2" t="s">
        <v>35</v>
      </c>
      <c r="D10" s="2" t="s">
        <v>11</v>
      </c>
      <c r="E10" s="2" t="s">
        <v>51</v>
      </c>
      <c r="F10" s="2" t="s">
        <v>47</v>
      </c>
      <c r="G10" s="2">
        <v>60</v>
      </c>
      <c r="H10" s="2">
        <f t="shared" si="0"/>
        <v>600</v>
      </c>
      <c r="I10" s="5">
        <f>VLOOKUP(F10,'[1]KAMDAR AGENCIES '!$C$5:$E$91,3,FALSE)</f>
        <v>2.2000000000000002</v>
      </c>
      <c r="J10" s="5">
        <f t="shared" si="1"/>
        <v>120</v>
      </c>
      <c r="K10" s="5">
        <f t="shared" si="2"/>
        <v>180</v>
      </c>
      <c r="L10" s="5">
        <v>50</v>
      </c>
      <c r="M10" s="5">
        <f t="shared" si="3"/>
        <v>1670</v>
      </c>
    </row>
    <row r="11" spans="1:14">
      <c r="A11" s="2">
        <v>8</v>
      </c>
      <c r="B11" s="2" t="s">
        <v>12</v>
      </c>
      <c r="C11" s="2" t="s">
        <v>36</v>
      </c>
      <c r="D11" s="2" t="s">
        <v>13</v>
      </c>
      <c r="E11" s="2" t="s">
        <v>51</v>
      </c>
      <c r="F11" s="2" t="s">
        <v>48</v>
      </c>
      <c r="G11" s="2">
        <v>2</v>
      </c>
      <c r="H11" s="2">
        <f t="shared" si="0"/>
        <v>20</v>
      </c>
      <c r="I11" s="5">
        <f>VLOOKUP(F11,'[1]KAMDAR AGENCIES '!$C$5:$E$91,3,FALSE)</f>
        <v>1.65</v>
      </c>
      <c r="J11" s="5">
        <f t="shared" si="1"/>
        <v>4</v>
      </c>
      <c r="K11" s="5">
        <f t="shared" si="2"/>
        <v>6</v>
      </c>
      <c r="L11" s="5">
        <v>50</v>
      </c>
      <c r="M11" s="5">
        <f t="shared" si="3"/>
        <v>93</v>
      </c>
    </row>
    <row r="12" spans="1:14">
      <c r="A12" s="2">
        <v>9</v>
      </c>
      <c r="B12" s="2" t="s">
        <v>12</v>
      </c>
      <c r="C12" s="2" t="s">
        <v>37</v>
      </c>
      <c r="D12" s="2" t="s">
        <v>14</v>
      </c>
      <c r="E12" s="2" t="s">
        <v>51</v>
      </c>
      <c r="F12" s="2" t="s">
        <v>43</v>
      </c>
      <c r="G12" s="2">
        <v>110</v>
      </c>
      <c r="H12" s="2">
        <f t="shared" si="0"/>
        <v>1100</v>
      </c>
      <c r="I12" s="5">
        <f>VLOOKUP(F12,'[1]KAMDAR AGENCIES '!$C$5:$E$91,3,FALSE)</f>
        <v>3.7399999999999998</v>
      </c>
      <c r="J12" s="5">
        <f t="shared" si="1"/>
        <v>220</v>
      </c>
      <c r="K12" s="5">
        <f t="shared" si="2"/>
        <v>330</v>
      </c>
      <c r="L12" s="5">
        <v>50</v>
      </c>
      <c r="M12" s="5">
        <f t="shared" si="3"/>
        <v>4714</v>
      </c>
    </row>
    <row r="13" spans="1:14">
      <c r="A13" s="2">
        <v>10</v>
      </c>
      <c r="B13" s="2" t="s">
        <v>12</v>
      </c>
      <c r="C13" s="2" t="s">
        <v>38</v>
      </c>
      <c r="D13" s="2" t="s">
        <v>15</v>
      </c>
      <c r="E13" s="2" t="s">
        <v>51</v>
      </c>
      <c r="F13" s="2" t="s">
        <v>49</v>
      </c>
      <c r="G13" s="2">
        <v>20</v>
      </c>
      <c r="H13" s="2">
        <f t="shared" si="0"/>
        <v>200</v>
      </c>
      <c r="I13" s="5">
        <f>VLOOKUP(F13,'[1]KAMDAR AGENCIES '!$C$5:$E$91,3,FALSE)</f>
        <v>2.2000000000000002</v>
      </c>
      <c r="J13" s="5">
        <f t="shared" si="1"/>
        <v>40</v>
      </c>
      <c r="K13" s="5">
        <f t="shared" si="2"/>
        <v>60</v>
      </c>
      <c r="L13" s="5">
        <v>50</v>
      </c>
      <c r="M13" s="5">
        <f t="shared" si="3"/>
        <v>590</v>
      </c>
    </row>
    <row r="14" spans="1:14">
      <c r="A14" s="2">
        <v>11</v>
      </c>
      <c r="B14" s="2" t="s">
        <v>16</v>
      </c>
      <c r="C14" s="2" t="s">
        <v>39</v>
      </c>
      <c r="D14" s="2" t="s">
        <v>17</v>
      </c>
      <c r="E14" s="2" t="s">
        <v>51</v>
      </c>
      <c r="F14" s="2" t="s">
        <v>42</v>
      </c>
      <c r="G14" s="2">
        <v>61</v>
      </c>
      <c r="H14" s="2">
        <f t="shared" si="0"/>
        <v>610</v>
      </c>
      <c r="I14" s="5">
        <f>VLOOKUP(F14,'[1]KAMDAR AGENCIES '!$C$5:$E$91,3,FALSE)</f>
        <v>3.5089999999999999</v>
      </c>
      <c r="J14" s="5">
        <f t="shared" si="1"/>
        <v>122</v>
      </c>
      <c r="K14" s="5">
        <f t="shared" si="2"/>
        <v>183</v>
      </c>
      <c r="L14" s="5">
        <v>50</v>
      </c>
      <c r="M14" s="5">
        <f t="shared" si="3"/>
        <v>2495.4899999999998</v>
      </c>
    </row>
    <row r="15" spans="1:14">
      <c r="A15" s="2">
        <v>12</v>
      </c>
      <c r="B15" s="2" t="s">
        <v>18</v>
      </c>
      <c r="C15" s="2" t="s">
        <v>40</v>
      </c>
      <c r="D15" s="2" t="s">
        <v>19</v>
      </c>
      <c r="E15" s="2" t="s">
        <v>51</v>
      </c>
      <c r="F15" s="2" t="s">
        <v>46</v>
      </c>
      <c r="G15" s="2">
        <v>140</v>
      </c>
      <c r="H15" s="2">
        <f t="shared" si="0"/>
        <v>1400</v>
      </c>
      <c r="I15" s="5">
        <f>VLOOKUP(F15,'[1]KAMDAR AGENCIES '!$C$5:$E$91,3,FALSE)</f>
        <v>1.4079999999999999</v>
      </c>
      <c r="J15" s="5">
        <f t="shared" si="1"/>
        <v>280</v>
      </c>
      <c r="K15" s="5">
        <f t="shared" si="2"/>
        <v>420</v>
      </c>
      <c r="L15" s="5">
        <v>50</v>
      </c>
      <c r="M15" s="5">
        <f t="shared" si="3"/>
        <v>2721.2</v>
      </c>
    </row>
    <row r="16" spans="1:14">
      <c r="A16" s="2">
        <v>13</v>
      </c>
      <c r="B16" s="2" t="s">
        <v>20</v>
      </c>
      <c r="C16" s="2" t="s">
        <v>41</v>
      </c>
      <c r="D16" s="2" t="s">
        <v>21</v>
      </c>
      <c r="E16" s="2" t="s">
        <v>51</v>
      </c>
      <c r="F16" s="2" t="s">
        <v>50</v>
      </c>
      <c r="G16" s="2">
        <v>71</v>
      </c>
      <c r="H16" s="2">
        <f t="shared" si="0"/>
        <v>710</v>
      </c>
      <c r="I16" s="5">
        <f>VLOOKUP(F16,'[1]KAMDAR AGENCIES '!$C$5:$E$91,3,FALSE)</f>
        <v>4.5430000000000001</v>
      </c>
      <c r="J16" s="5">
        <f t="shared" si="1"/>
        <v>142</v>
      </c>
      <c r="K16" s="5">
        <f t="shared" si="2"/>
        <v>213</v>
      </c>
      <c r="L16" s="5">
        <v>50</v>
      </c>
      <c r="M16" s="5">
        <f t="shared" si="3"/>
        <v>3630.53</v>
      </c>
    </row>
    <row r="17" spans="1:13" s="9" customFormat="1">
      <c r="A17" s="17" t="s">
        <v>62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20"/>
      <c r="M17" s="8">
        <f>ROUND(SUM(M3:M16),0)</f>
        <v>17687</v>
      </c>
    </row>
    <row r="18" spans="1:13" s="9" customFormat="1" ht="30" customHeight="1">
      <c r="A18" s="11" t="s">
        <v>64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  <row r="19" spans="1:13" s="9" customFormat="1" ht="30" customHeight="1">
      <c r="A19" s="11" t="s">
        <v>61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</row>
    <row r="20" spans="1:13">
      <c r="G20" s="10">
        <f>SUM(G3:G16)</f>
        <v>511</v>
      </c>
      <c r="H20" s="10">
        <f>SUM(H3:H16)</f>
        <v>5110</v>
      </c>
    </row>
  </sheetData>
  <sortState ref="B2:G14">
    <sortCondition ref="B1"/>
  </sortState>
  <mergeCells count="7">
    <mergeCell ref="A19:M19"/>
    <mergeCell ref="A1:H1"/>
    <mergeCell ref="I1:M1"/>
    <mergeCell ref="A2:H2"/>
    <mergeCell ref="I2:M2"/>
    <mergeCell ref="A17:L17"/>
    <mergeCell ref="A18:M18"/>
  </mergeCells>
  <conditionalFormatting sqref="C17:C19">
    <cfRule type="duplicateValues" dxfId="1" priority="1"/>
    <cfRule type="duplicateValues" dxfId="0" priority="2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2026-02-12T03:10:12Z</cp:lastPrinted>
  <dcterms:created xsi:type="dcterms:W3CDTF">2026-02-08T05:11:49Z</dcterms:created>
  <dcterms:modified xsi:type="dcterms:W3CDTF">2026-02-12T03:10:25Z</dcterms:modified>
</cp:coreProperties>
</file>