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G28" i="1"/>
  <c r="L26" i="1"/>
  <c r="K26" i="1"/>
  <c r="M26" i="1" s="1"/>
  <c r="J26" i="1"/>
  <c r="L25" i="1"/>
  <c r="K25" i="1"/>
  <c r="M25" i="1" s="1"/>
  <c r="J25" i="1"/>
  <c r="L24" i="1"/>
  <c r="K24" i="1"/>
  <c r="M24" i="1" s="1"/>
  <c r="J24" i="1"/>
  <c r="L23" i="1"/>
  <c r="K23" i="1"/>
  <c r="M23" i="1" s="1"/>
  <c r="J23" i="1"/>
  <c r="L22" i="1"/>
  <c r="K22" i="1"/>
  <c r="M22" i="1" s="1"/>
  <c r="J22" i="1"/>
  <c r="L21" i="1"/>
  <c r="K21" i="1"/>
  <c r="J21" i="1"/>
  <c r="L20" i="1"/>
  <c r="K20" i="1"/>
  <c r="M20" i="1" s="1"/>
  <c r="J20" i="1"/>
  <c r="L19" i="1"/>
  <c r="K19" i="1"/>
  <c r="J19" i="1"/>
  <c r="L18" i="1"/>
  <c r="K18" i="1"/>
  <c r="J18" i="1"/>
  <c r="L17" i="1"/>
  <c r="K17" i="1"/>
  <c r="J17" i="1"/>
  <c r="L16" i="1"/>
  <c r="K16" i="1"/>
  <c r="M16" i="1" s="1"/>
  <c r="J16" i="1"/>
  <c r="L15" i="1"/>
  <c r="K15" i="1"/>
  <c r="J15" i="1"/>
  <c r="L14" i="1"/>
  <c r="K14" i="1"/>
  <c r="M14" i="1" s="1"/>
  <c r="J14" i="1"/>
  <c r="L13" i="1"/>
  <c r="K13" i="1"/>
  <c r="J13" i="1"/>
  <c r="L12" i="1"/>
  <c r="K12" i="1"/>
  <c r="M12" i="1" s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L4" i="1"/>
  <c r="K4" i="1"/>
  <c r="J4" i="1"/>
  <c r="M4" i="1" l="1"/>
  <c r="M5" i="1"/>
  <c r="M7" i="1"/>
  <c r="M9" i="1"/>
  <c r="M11" i="1"/>
  <c r="M13" i="1"/>
  <c r="M15" i="1"/>
  <c r="M17" i="1"/>
  <c r="M19" i="1"/>
  <c r="M21" i="1"/>
  <c r="L28" i="1"/>
  <c r="M6" i="1"/>
  <c r="M8" i="1"/>
  <c r="M10" i="1"/>
  <c r="M18" i="1"/>
  <c r="M27" i="1" l="1"/>
  <c r="L2" i="2"/>
</calcChain>
</file>

<file path=xl/sharedStrings.xml><?xml version="1.0" encoding="utf-8"?>
<sst xmlns="http://schemas.openxmlformats.org/spreadsheetml/2006/main" count="180" uniqueCount="122">
  <si>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</si>
  <si>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</si>
  <si>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</si>
  <si>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</si>
  <si>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</si>
  <si>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</si>
  <si>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</si>
  <si>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</si>
  <si>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</si>
  <si>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</si>
  <si>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</si>
  <si>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</si>
  <si>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</si>
  <si>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</si>
  <si>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</si>
  <si>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</si>
  <si>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</si>
  <si>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</si>
  <si>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</si>
  <si>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</si>
  <si>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</si>
  <si>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</si>
  <si>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</si>
  <si>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</si>
  <si>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</si>
  <si>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</si>
  <si>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</si>
  <si>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</si>
  <si>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</si>
  <si>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Thanking you for your business.
PRAGATI LOGISTICS</t>
  </si>
  <si>
    <t>CHARICHHAK</t>
  </si>
  <si>
    <t>BUGUDA</t>
  </si>
  <si>
    <t>LAXMI NARAYAN SANITARY</t>
  </si>
  <si>
    <t>SAI SHANKAR HARDWARE STORE</t>
  </si>
  <si>
    <t>SISIR CHANDRA MAHAPATRA</t>
  </si>
  <si>
    <t>SANKARAKHOL</t>
  </si>
  <si>
    <t>HARICHANDANPUR</t>
  </si>
  <si>
    <t>GAYATRI PAINTS STORE</t>
  </si>
  <si>
    <t>NUAPADA CTC</t>
  </si>
  <si>
    <t>SHREE SOMNATH HARDWARE AND PAINTS</t>
  </si>
  <si>
    <t>JALESWAR</t>
  </si>
  <si>
    <t>P S AGENCIES</t>
  </si>
  <si>
    <t>SHREE MAHAVEER TRADERS</t>
  </si>
  <si>
    <t>JAIPUR ROAD (PARADEEP ROAD)</t>
  </si>
  <si>
    <t>PATRA HARDWARE</t>
  </si>
  <si>
    <t>ASTARANG</t>
  </si>
  <si>
    <t>JYOTI MACHINARY</t>
  </si>
  <si>
    <t>03/11/2025</t>
  </si>
  <si>
    <t>PL/JA/13693</t>
  </si>
  <si>
    <t>N-14</t>
  </si>
  <si>
    <t>KUNJABANGARH</t>
  </si>
  <si>
    <t>DURGA MADHAB TRADERS</t>
  </si>
  <si>
    <t>06/11/2025</t>
  </si>
  <si>
    <t>PL/JA/13827</t>
  </si>
  <si>
    <t>226</t>
  </si>
  <si>
    <t>BHUBANESWAR</t>
  </si>
  <si>
    <t>MADAN MOHAN HARDWARE STORE</t>
  </si>
  <si>
    <t>10/11/2025</t>
  </si>
  <si>
    <t>PL/JA/14020</t>
  </si>
  <si>
    <t>227</t>
  </si>
  <si>
    <t>PL/JA/14021</t>
  </si>
  <si>
    <t>228</t>
  </si>
  <si>
    <t>PL/JA/14022</t>
  </si>
  <si>
    <t>229</t>
  </si>
  <si>
    <t>PL/JA/14023</t>
  </si>
  <si>
    <t>N-15</t>
  </si>
  <si>
    <t>11/11/2025</t>
  </si>
  <si>
    <t>PL/JA/13859</t>
  </si>
  <si>
    <t>230</t>
  </si>
  <si>
    <t>15/11/2025</t>
  </si>
  <si>
    <t>PL/JA/14247</t>
  </si>
  <si>
    <t>231</t>
  </si>
  <si>
    <t>17/11/2025</t>
  </si>
  <si>
    <t>PL/JA/14335</t>
  </si>
  <si>
    <t>232</t>
  </si>
  <si>
    <t>19/11/2025</t>
  </si>
  <si>
    <t>PL/JA/14495</t>
  </si>
  <si>
    <t>233</t>
  </si>
  <si>
    <t>20/11/2025</t>
  </si>
  <si>
    <t>PL/JA/14496</t>
  </si>
  <si>
    <t>234</t>
  </si>
  <si>
    <t>21/11/2025</t>
  </si>
  <si>
    <t>PL/JA/14580</t>
  </si>
  <si>
    <t>235</t>
  </si>
  <si>
    <t>DERA</t>
  </si>
  <si>
    <t>SAHOO HARDWARE</t>
  </si>
  <si>
    <t>24/11/2025</t>
  </si>
  <si>
    <t>PL/JA/14716</t>
  </si>
  <si>
    <t>236</t>
  </si>
  <si>
    <t>BARIPADA</t>
  </si>
  <si>
    <t>CHHABIGHAR ASSOCIATES</t>
  </si>
  <si>
    <t>26/11/2025</t>
  </si>
  <si>
    <t>PL/JA/14815</t>
  </si>
  <si>
    <t>237</t>
  </si>
  <si>
    <t>PL/JA/14816</t>
  </si>
  <si>
    <t>238</t>
  </si>
  <si>
    <t>PL/JA/14819</t>
  </si>
  <si>
    <t>239</t>
  </si>
  <si>
    <t>PL/JA/14820</t>
  </si>
  <si>
    <t>240</t>
  </si>
  <si>
    <t>PL/JA/14838</t>
  </si>
  <si>
    <t>241</t>
  </si>
  <si>
    <t>27/11/2025</t>
  </si>
  <si>
    <t>PL/JA/14866</t>
  </si>
  <si>
    <t>242</t>
  </si>
  <si>
    <t>SORO</t>
  </si>
  <si>
    <t>MAA RADHARANI CONSTRUCTION</t>
  </si>
  <si>
    <t>PL/JA/14903</t>
  </si>
  <si>
    <t>243</t>
  </si>
  <si>
    <t>KHANDAETA</t>
  </si>
  <si>
    <t>MAA TARINI ENTERPRISE</t>
  </si>
  <si>
    <t>29/11/2025</t>
  </si>
  <si>
    <t>PL/JA/15107</t>
  </si>
  <si>
    <t>245</t>
  </si>
  <si>
    <t>PL/JA/15111</t>
  </si>
  <si>
    <t>247</t>
  </si>
  <si>
    <t>BOLAGARH</t>
  </si>
  <si>
    <t>S S HARDWARE AND COLOURS</t>
  </si>
  <si>
    <t>PL/JA/15112</t>
  </si>
  <si>
    <t>248</t>
  </si>
  <si>
    <t>(RUPEES TWENTY EIGHT THOUSAND THREE HUNDRED SIXTEEN ONLY)</t>
  </si>
  <si>
    <t>Bill Date: 30/11/2025
Bill No : 21396
Total Amount: 28316.00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</si>
</sst>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4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3" fillId="0" borderId="1" xfId="0" applyNumberFormat="1" applyFont="1" applyBorder="1"/>
    <xf numFmtId="0" fontId="3" fillId="0" borderId="1" xfId="0" applyNumberFormat="1" applyFont="1" applyBorder="1" applyAlignment="1"/>
    <xf numFmtId="2" fontId="0" fillId="0" borderId="1" xfId="0" applyNumberFormat="1" applyFont="1" applyBorder="1"/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/>
    <xf numFmtId="0" fontId="1" fillId="2" borderId="0" xfId="0" applyNumberFormat="1" applyFont="1" applyFill="1"/>
    <xf numFmtId="0" fontId="1" fillId="0" borderId="0" xfId="0" applyNumberFormat="1" applyFont="1" applyAlignment="1"/>
    <xf numFmtId="2" fontId="1" fillId="0" borderId="0" xfId="0" applyNumberFormat="1" applyFont="1"/>
    <xf numFmtId="0" fontId="3" fillId="0" borderId="12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vertical="center"/>
    </xf>
    <xf numFmtId="0" fontId="0" fillId="0" borderId="15" xfId="0" applyNumberFormat="1" applyFont="1" applyBorder="1" applyAlignment="1">
      <alignment horizontal="center" vertical="center"/>
    </xf>
    <xf numFmtId="0" fontId="0" fillId="0" borderId="16" xfId="0" applyNumberFormat="1" applyFont="1" applyBorder="1"/>
    <xf numFmtId="0" fontId="0" fillId="2" borderId="16" xfId="0" applyNumberFormat="1" applyFont="1" applyFill="1" applyBorder="1"/>
    <xf numFmtId="0" fontId="3" fillId="0" borderId="16" xfId="0" applyNumberFormat="1" applyFont="1" applyBorder="1"/>
    <xf numFmtId="0" fontId="3" fillId="0" borderId="16" xfId="0" applyNumberFormat="1" applyFont="1" applyBorder="1" applyAlignment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3" xfId="0" applyNumberFormat="1" applyFont="1" applyBorder="1" applyAlignment="1">
      <alignment horizontal="center" vertical="center"/>
    </xf>
    <xf numFmtId="2" fontId="0" fillId="0" borderId="14" xfId="0" applyNumberFormat="1" applyFont="1" applyBorder="1"/>
    <xf numFmtId="0" fontId="0" fillId="0" borderId="19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/>
    </xf>
    <xf numFmtId="0" fontId="0" fillId="2" borderId="20" xfId="0" applyNumberFormat="1" applyFont="1" applyFill="1" applyBorder="1" applyAlignment="1">
      <alignment vertical="center"/>
    </xf>
    <xf numFmtId="0" fontId="3" fillId="0" borderId="20" xfId="0" applyNumberFormat="1" applyFont="1" applyBorder="1" applyAlignment="1">
      <alignment vertical="center"/>
    </xf>
    <xf numFmtId="0" fontId="3" fillId="0" borderId="20" xfId="0" applyNumberFormat="1" applyFont="1" applyBorder="1" applyAlignment="1">
      <alignment vertical="center" wrapText="1"/>
    </xf>
    <xf numFmtId="2" fontId="0" fillId="0" borderId="20" xfId="0" applyNumberFormat="1" applyFont="1" applyBorder="1" applyAlignment="1">
      <alignment vertical="center"/>
    </xf>
    <xf numFmtId="2" fontId="0" fillId="0" borderId="21" xfId="0" applyNumberFormat="1" applyFont="1" applyBorder="1" applyAlignment="1">
      <alignment vertical="center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  <xf numFmtId="2" fontId="1" fillId="0" borderId="8" xfId="0" applyNumberFormat="1" applyFont="1" applyBorder="1"/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7</xdr:col>
      <xdr:colOff>557022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JAJPUR TOWN</v>
          </cell>
          <cell r="D158">
            <v>80</v>
          </cell>
          <cell r="E158">
            <v>2</v>
          </cell>
        </row>
        <row r="159">
          <cell r="C159" t="str">
            <v>DERA</v>
          </cell>
          <cell r="D159">
            <v>140</v>
          </cell>
          <cell r="E159">
            <v>2.75</v>
          </cell>
        </row>
        <row r="160">
          <cell r="C160" t="str">
            <v>GANJAM</v>
          </cell>
          <cell r="D160">
            <v>260</v>
          </cell>
          <cell r="E160">
            <v>3.25</v>
          </cell>
        </row>
        <row r="161">
          <cell r="C161" t="str">
            <v>GIRISOLA</v>
          </cell>
          <cell r="D161">
            <v>235</v>
          </cell>
          <cell r="E161">
            <v>2.75</v>
          </cell>
        </row>
        <row r="162">
          <cell r="C162" t="str">
            <v>BOLAGARH</v>
          </cell>
          <cell r="D162">
            <v>100</v>
          </cell>
          <cell r="E162">
            <v>2</v>
          </cell>
        </row>
        <row r="163">
          <cell r="C163" t="str">
            <v>GANDARPUR</v>
          </cell>
          <cell r="D163">
            <v>15</v>
          </cell>
          <cell r="E163">
            <v>2</v>
          </cell>
        </row>
        <row r="164">
          <cell r="C164" t="str">
            <v>HARICHANDANPUR</v>
          </cell>
          <cell r="D164">
            <v>245</v>
          </cell>
          <cell r="E164">
            <v>2.75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16" workbookViewId="0">
      <selection activeCell="K38" sqref="K38"/>
    </sheetView>
  </sheetViews>
  <sheetFormatPr defaultColWidth="9.140625" defaultRowHeight="15"/>
  <cols>
    <col min="1" max="1" width="3" style="1" bestFit="1" customWidth="1"/>
    <col min="2" max="2" width="10.7109375" style="14" bestFit="1" customWidth="1"/>
    <col min="3" max="3" width="11.7109375" style="1" bestFit="1" customWidth="1"/>
    <col min="4" max="4" width="5.140625" style="1" customWidth="1"/>
    <col min="5" max="5" width="6.42578125" style="1" bestFit="1" customWidth="1"/>
    <col min="6" max="6" width="18.42578125" style="1" bestFit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41.7109375" style="1" bestFit="1" customWidth="1"/>
    <col min="15" max="16384" width="9.140625" style="1"/>
  </cols>
  <sheetData>
    <row r="1" spans="1:19" ht="83.25" customHeight="1" thickBot="1">
      <c r="A1" s="28"/>
      <c r="B1" s="29"/>
      <c r="C1" s="29"/>
      <c r="D1" s="29"/>
      <c r="E1" s="29"/>
      <c r="F1" s="29"/>
      <c r="G1" s="29"/>
      <c r="H1" s="29"/>
      <c r="I1" s="26" t="s">
        <v>21</v>
      </c>
      <c r="J1" s="26"/>
      <c r="K1" s="26"/>
      <c r="L1" s="26"/>
      <c r="M1" s="27"/>
    </row>
    <row r="2" spans="1:19" s="12" customFormat="1" ht="66" customHeight="1" thickBot="1">
      <c r="A2" s="30" t="s">
        <v>27</v>
      </c>
      <c r="B2" s="31"/>
      <c r="C2" s="31"/>
      <c r="D2" s="31"/>
      <c r="E2" s="31"/>
      <c r="F2" s="31"/>
      <c r="G2" s="31"/>
      <c r="H2" s="32"/>
      <c r="I2" s="24" t="s">
        <v>121</v>
      </c>
      <c r="J2" s="24"/>
      <c r="K2" s="24"/>
      <c r="L2" s="24"/>
      <c r="M2" s="25"/>
      <c r="N2" s="15"/>
    </row>
    <row r="3" spans="1:19" ht="30.75" customHeight="1" thickBot="1">
      <c r="A3" s="17" t="s">
        <v>13</v>
      </c>
      <c r="B3" s="18" t="s">
        <v>15</v>
      </c>
      <c r="C3" s="19" t="s">
        <v>22</v>
      </c>
      <c r="D3" s="19" t="s">
        <v>0</v>
      </c>
      <c r="E3" s="19" t="s">
        <v>2</v>
      </c>
      <c r="F3" s="19" t="s">
        <v>23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26</v>
      </c>
      <c r="M3" s="22" t="s">
        <v>25</v>
      </c>
      <c r="N3" s="16" t="s">
        <v>12</v>
      </c>
      <c r="S3" s="12"/>
    </row>
    <row r="4" spans="1:19" s="23" customFormat="1">
      <c r="A4" s="50">
        <v>1</v>
      </c>
      <c r="B4" s="51" t="s">
        <v>47</v>
      </c>
      <c r="C4" s="51" t="s">
        <v>48</v>
      </c>
      <c r="D4" s="52" t="s">
        <v>49</v>
      </c>
      <c r="E4" s="53" t="s">
        <v>11</v>
      </c>
      <c r="F4" s="54" t="s">
        <v>50</v>
      </c>
      <c r="G4" s="51">
        <v>68</v>
      </c>
      <c r="H4" s="51">
        <v>1000</v>
      </c>
      <c r="I4" s="51">
        <v>1000</v>
      </c>
      <c r="J4" s="55">
        <f>VLOOKUP(F4,'[1]PRIMCO INDUSTRIES'!$C$4:$D$166,2,FALSE)</f>
        <v>170</v>
      </c>
      <c r="K4" s="55">
        <f>VLOOKUP(F4,'[1]PRIMCO INDUSTRIES'!$C$3:$E$166,3,FALSE)</f>
        <v>2.75</v>
      </c>
      <c r="L4" s="55">
        <f t="shared" ref="L4:L26" si="0">G4*3</f>
        <v>204</v>
      </c>
      <c r="M4" s="56">
        <f t="shared" ref="M4:M26" si="1">I4*K4+L4</f>
        <v>2954</v>
      </c>
      <c r="N4" s="47" t="s">
        <v>51</v>
      </c>
    </row>
    <row r="5" spans="1:19" s="23" customFormat="1">
      <c r="A5" s="57">
        <f>A4+1</f>
        <v>2</v>
      </c>
      <c r="B5" s="36" t="s">
        <v>52</v>
      </c>
      <c r="C5" s="36" t="s">
        <v>53</v>
      </c>
      <c r="D5" s="37" t="s">
        <v>54</v>
      </c>
      <c r="E5" s="38" t="s">
        <v>11</v>
      </c>
      <c r="F5" s="39" t="s">
        <v>55</v>
      </c>
      <c r="G5" s="36">
        <v>15</v>
      </c>
      <c r="H5" s="36">
        <v>250</v>
      </c>
      <c r="I5" s="36">
        <v>250</v>
      </c>
      <c r="J5" s="40">
        <f>VLOOKUP(F5,'[1]PRIMCO INDUSTRIES'!$C$4:$D$166,2,FALSE)</f>
        <v>30</v>
      </c>
      <c r="K5" s="40">
        <f>VLOOKUP(F5,'[1]PRIMCO INDUSTRIES'!$C$3:$E$166,3,FALSE)</f>
        <v>2</v>
      </c>
      <c r="L5" s="40">
        <f t="shared" si="0"/>
        <v>45</v>
      </c>
      <c r="M5" s="58">
        <f t="shared" si="1"/>
        <v>545</v>
      </c>
      <c r="N5" s="48" t="s">
        <v>56</v>
      </c>
    </row>
    <row r="6" spans="1:19" s="23" customFormat="1">
      <c r="A6" s="57">
        <f t="shared" ref="A6:A26" si="2">A5+1</f>
        <v>3</v>
      </c>
      <c r="B6" s="36" t="s">
        <v>57</v>
      </c>
      <c r="C6" s="36" t="s">
        <v>58</v>
      </c>
      <c r="D6" s="37" t="s">
        <v>59</v>
      </c>
      <c r="E6" s="38" t="s">
        <v>11</v>
      </c>
      <c r="F6" s="39" t="s">
        <v>28</v>
      </c>
      <c r="G6" s="36">
        <v>2</v>
      </c>
      <c r="H6" s="36">
        <v>22</v>
      </c>
      <c r="I6" s="36">
        <v>100</v>
      </c>
      <c r="J6" s="40">
        <f>VLOOKUP(F6,'[1]PRIMCO INDUSTRIES'!$C$4:$D$166,2,FALSE)</f>
        <v>280</v>
      </c>
      <c r="K6" s="40">
        <f>VLOOKUP(F6,'[1]PRIMCO INDUSTRIES'!$C$3:$E$166,3,FALSE)</f>
        <v>3.25</v>
      </c>
      <c r="L6" s="40">
        <f t="shared" si="0"/>
        <v>6</v>
      </c>
      <c r="M6" s="58">
        <f t="shared" si="1"/>
        <v>331</v>
      </c>
      <c r="N6" s="48" t="s">
        <v>34</v>
      </c>
    </row>
    <row r="7" spans="1:19" s="23" customFormat="1">
      <c r="A7" s="57">
        <f t="shared" si="2"/>
        <v>4</v>
      </c>
      <c r="B7" s="36" t="s">
        <v>57</v>
      </c>
      <c r="C7" s="36" t="s">
        <v>60</v>
      </c>
      <c r="D7" s="37" t="s">
        <v>61</v>
      </c>
      <c r="E7" s="38" t="s">
        <v>11</v>
      </c>
      <c r="F7" s="39" t="s">
        <v>35</v>
      </c>
      <c r="G7" s="36">
        <v>6</v>
      </c>
      <c r="H7" s="36">
        <v>94</v>
      </c>
      <c r="I7" s="36">
        <v>200</v>
      </c>
      <c r="J7" s="40">
        <f>VLOOKUP(F7,'[1]PRIMCO INDUSTRIES'!$C$4:$D$166,2,FALSE)</f>
        <v>225</v>
      </c>
      <c r="K7" s="40">
        <f>VLOOKUP(F7,'[1]PRIMCO INDUSTRIES'!$C$3:$E$166,3,FALSE)</f>
        <v>2.75</v>
      </c>
      <c r="L7" s="40">
        <f t="shared" si="0"/>
        <v>18</v>
      </c>
      <c r="M7" s="58">
        <f t="shared" si="1"/>
        <v>568</v>
      </c>
      <c r="N7" s="47" t="s">
        <v>42</v>
      </c>
    </row>
    <row r="8" spans="1:19" s="23" customFormat="1">
      <c r="A8" s="57">
        <f t="shared" si="2"/>
        <v>5</v>
      </c>
      <c r="B8" s="36" t="s">
        <v>57</v>
      </c>
      <c r="C8" s="36" t="s">
        <v>62</v>
      </c>
      <c r="D8" s="37" t="s">
        <v>63</v>
      </c>
      <c r="E8" s="38" t="s">
        <v>11</v>
      </c>
      <c r="F8" s="39" t="s">
        <v>31</v>
      </c>
      <c r="G8" s="36">
        <v>14</v>
      </c>
      <c r="H8" s="36">
        <v>244</v>
      </c>
      <c r="I8" s="36">
        <v>244</v>
      </c>
      <c r="J8" s="40">
        <f>VLOOKUP(F8,'[1]PRIMCO INDUSTRIES'!$C$4:$D$166,2,FALSE)</f>
        <v>180</v>
      </c>
      <c r="K8" s="40">
        <f>VLOOKUP(F8,'[1]PRIMCO INDUSTRIES'!$C$3:$E$166,3,FALSE)</f>
        <v>2.75</v>
      </c>
      <c r="L8" s="40">
        <f t="shared" si="0"/>
        <v>42</v>
      </c>
      <c r="M8" s="58">
        <f t="shared" si="1"/>
        <v>713</v>
      </c>
      <c r="N8" s="48" t="s">
        <v>32</v>
      </c>
    </row>
    <row r="9" spans="1:19" s="23" customFormat="1">
      <c r="A9" s="57">
        <f t="shared" si="2"/>
        <v>6</v>
      </c>
      <c r="B9" s="36" t="s">
        <v>57</v>
      </c>
      <c r="C9" s="36" t="s">
        <v>64</v>
      </c>
      <c r="D9" s="37" t="s">
        <v>65</v>
      </c>
      <c r="E9" s="38" t="s">
        <v>11</v>
      </c>
      <c r="F9" s="39" t="s">
        <v>35</v>
      </c>
      <c r="G9" s="36">
        <v>3</v>
      </c>
      <c r="H9" s="36">
        <v>18</v>
      </c>
      <c r="I9" s="36">
        <v>18</v>
      </c>
      <c r="J9" s="40">
        <f>VLOOKUP(F9,'[1]PRIMCO INDUSTRIES'!$C$4:$D$166,2,FALSE)</f>
        <v>225</v>
      </c>
      <c r="K9" s="40">
        <f>VLOOKUP(F9,'[1]PRIMCO INDUSTRIES'!$C$3:$E$166,3,FALSE)</f>
        <v>2.75</v>
      </c>
      <c r="L9" s="40">
        <f t="shared" si="0"/>
        <v>9</v>
      </c>
      <c r="M9" s="58">
        <f t="shared" si="1"/>
        <v>58.5</v>
      </c>
      <c r="N9" s="47" t="s">
        <v>42</v>
      </c>
    </row>
    <row r="10" spans="1:19" s="23" customFormat="1">
      <c r="A10" s="57">
        <f t="shared" si="2"/>
        <v>7</v>
      </c>
      <c r="B10" s="36" t="s">
        <v>66</v>
      </c>
      <c r="C10" s="36" t="s">
        <v>67</v>
      </c>
      <c r="D10" s="37" t="s">
        <v>68</v>
      </c>
      <c r="E10" s="38" t="s">
        <v>11</v>
      </c>
      <c r="F10" s="39" t="s">
        <v>55</v>
      </c>
      <c r="G10" s="36">
        <v>2</v>
      </c>
      <c r="H10" s="36">
        <v>40</v>
      </c>
      <c r="I10" s="36">
        <v>100</v>
      </c>
      <c r="J10" s="40">
        <f>VLOOKUP(F10,'[1]PRIMCO INDUSTRIES'!$C$4:$D$166,2,FALSE)</f>
        <v>30</v>
      </c>
      <c r="K10" s="40">
        <f>VLOOKUP(F10,'[1]PRIMCO INDUSTRIES'!$C$3:$E$166,3,FALSE)</f>
        <v>2</v>
      </c>
      <c r="L10" s="40">
        <f t="shared" si="0"/>
        <v>6</v>
      </c>
      <c r="M10" s="58">
        <f t="shared" si="1"/>
        <v>206</v>
      </c>
      <c r="N10" s="48" t="s">
        <v>56</v>
      </c>
    </row>
    <row r="11" spans="1:19" s="23" customFormat="1">
      <c r="A11" s="57">
        <f t="shared" si="2"/>
        <v>8</v>
      </c>
      <c r="B11" s="36" t="s">
        <v>69</v>
      </c>
      <c r="C11" s="36" t="s">
        <v>70</v>
      </c>
      <c r="D11" s="37" t="s">
        <v>71</v>
      </c>
      <c r="E11" s="38" t="s">
        <v>11</v>
      </c>
      <c r="F11" s="39" t="s">
        <v>36</v>
      </c>
      <c r="G11" s="36">
        <v>50</v>
      </c>
      <c r="H11" s="36">
        <v>1250</v>
      </c>
      <c r="I11" s="36">
        <v>1250</v>
      </c>
      <c r="J11" s="40">
        <f>VLOOKUP(F11,'[1]PRIMCO INDUSTRIES'!$C$4:$D$166,2,FALSE)</f>
        <v>245</v>
      </c>
      <c r="K11" s="40">
        <f>VLOOKUP(F11,'[1]PRIMCO INDUSTRIES'!$C$3:$E$166,3,FALSE)</f>
        <v>2.75</v>
      </c>
      <c r="L11" s="40">
        <f t="shared" si="0"/>
        <v>150</v>
      </c>
      <c r="M11" s="58">
        <f t="shared" si="1"/>
        <v>3587.5</v>
      </c>
      <c r="N11" s="48" t="s">
        <v>37</v>
      </c>
    </row>
    <row r="12" spans="1:19" s="23" customFormat="1">
      <c r="A12" s="57">
        <f t="shared" si="2"/>
        <v>9</v>
      </c>
      <c r="B12" s="36" t="s">
        <v>72</v>
      </c>
      <c r="C12" s="36" t="s">
        <v>73</v>
      </c>
      <c r="D12" s="37" t="s">
        <v>74</v>
      </c>
      <c r="E12" s="38" t="s">
        <v>11</v>
      </c>
      <c r="F12" s="39" t="s">
        <v>38</v>
      </c>
      <c r="G12" s="36">
        <v>13</v>
      </c>
      <c r="H12" s="36">
        <v>127</v>
      </c>
      <c r="I12" s="36">
        <v>200</v>
      </c>
      <c r="J12" s="40">
        <f>VLOOKUP(F12,'[1]PRIMCO INDUSTRIES'!$C$4:$D$166,2,FALSE)</f>
        <v>15</v>
      </c>
      <c r="K12" s="40">
        <f>VLOOKUP(F12,'[1]PRIMCO INDUSTRIES'!$C$3:$E$166,3,FALSE)</f>
        <v>2</v>
      </c>
      <c r="L12" s="40">
        <f t="shared" si="0"/>
        <v>39</v>
      </c>
      <c r="M12" s="58">
        <f t="shared" si="1"/>
        <v>439</v>
      </c>
      <c r="N12" s="48" t="s">
        <v>39</v>
      </c>
    </row>
    <row r="13" spans="1:19" s="23" customFormat="1">
      <c r="A13" s="57">
        <f t="shared" si="2"/>
        <v>10</v>
      </c>
      <c r="B13" s="36" t="s">
        <v>75</v>
      </c>
      <c r="C13" s="36" t="s">
        <v>76</v>
      </c>
      <c r="D13" s="37" t="s">
        <v>77</v>
      </c>
      <c r="E13" s="38" t="s">
        <v>11</v>
      </c>
      <c r="F13" s="39" t="s">
        <v>30</v>
      </c>
      <c r="G13" s="36">
        <v>31</v>
      </c>
      <c r="H13" s="36">
        <v>669</v>
      </c>
      <c r="I13" s="36">
        <v>669</v>
      </c>
      <c r="J13" s="40">
        <f>VLOOKUP(F13,'[1]PRIMCO INDUSTRIES'!$C$4:$D$166,2,FALSE)</f>
        <v>100</v>
      </c>
      <c r="K13" s="40">
        <f>VLOOKUP(F13,'[1]PRIMCO INDUSTRIES'!$C$3:$E$166,3,FALSE)</f>
        <v>2</v>
      </c>
      <c r="L13" s="40">
        <f t="shared" si="0"/>
        <v>93</v>
      </c>
      <c r="M13" s="58">
        <f t="shared" si="1"/>
        <v>1431</v>
      </c>
      <c r="N13" s="48" t="s">
        <v>33</v>
      </c>
    </row>
    <row r="14" spans="1:19" s="23" customFormat="1">
      <c r="A14" s="57">
        <f t="shared" si="2"/>
        <v>11</v>
      </c>
      <c r="B14" s="36" t="s">
        <v>78</v>
      </c>
      <c r="C14" s="36" t="s">
        <v>79</v>
      </c>
      <c r="D14" s="37" t="s">
        <v>80</v>
      </c>
      <c r="E14" s="38" t="s">
        <v>11</v>
      </c>
      <c r="F14" s="39" t="s">
        <v>40</v>
      </c>
      <c r="G14" s="36">
        <v>12</v>
      </c>
      <c r="H14" s="36">
        <v>300</v>
      </c>
      <c r="I14" s="36">
        <v>300</v>
      </c>
      <c r="J14" s="40">
        <f>VLOOKUP(F14,'[1]PRIMCO INDUSTRIES'!$C$4:$D$166,2,FALSE)</f>
        <v>250</v>
      </c>
      <c r="K14" s="40">
        <f>VLOOKUP(F14,'[1]PRIMCO INDUSTRIES'!$C$3:$E$166,3,FALSE)</f>
        <v>2.75</v>
      </c>
      <c r="L14" s="40">
        <f t="shared" si="0"/>
        <v>36</v>
      </c>
      <c r="M14" s="58">
        <f t="shared" si="1"/>
        <v>861</v>
      </c>
      <c r="N14" s="48" t="s">
        <v>41</v>
      </c>
    </row>
    <row r="15" spans="1:19" s="23" customFormat="1">
      <c r="A15" s="57">
        <f t="shared" si="2"/>
        <v>12</v>
      </c>
      <c r="B15" s="36" t="s">
        <v>81</v>
      </c>
      <c r="C15" s="36" t="s">
        <v>82</v>
      </c>
      <c r="D15" s="37" t="s">
        <v>83</v>
      </c>
      <c r="E15" s="38" t="s">
        <v>11</v>
      </c>
      <c r="F15" s="39" t="s">
        <v>84</v>
      </c>
      <c r="G15" s="36">
        <v>126</v>
      </c>
      <c r="H15" s="36">
        <v>3150</v>
      </c>
      <c r="I15" s="36">
        <v>3150</v>
      </c>
      <c r="J15" s="40">
        <f>VLOOKUP(F15,'[1]PRIMCO INDUSTRIES'!$C$4:$D$166,2,FALSE)</f>
        <v>140</v>
      </c>
      <c r="K15" s="40">
        <f>VLOOKUP(F15,'[1]PRIMCO INDUSTRIES'!$C$3:$E$166,3,FALSE)</f>
        <v>2.75</v>
      </c>
      <c r="L15" s="40">
        <f t="shared" si="0"/>
        <v>378</v>
      </c>
      <c r="M15" s="58">
        <f t="shared" si="1"/>
        <v>9040.5</v>
      </c>
      <c r="N15" s="48" t="s">
        <v>85</v>
      </c>
    </row>
    <row r="16" spans="1:19" s="23" customFormat="1">
      <c r="A16" s="57">
        <f t="shared" si="2"/>
        <v>13</v>
      </c>
      <c r="B16" s="36" t="s">
        <v>86</v>
      </c>
      <c r="C16" s="36" t="s">
        <v>87</v>
      </c>
      <c r="D16" s="37" t="s">
        <v>88</v>
      </c>
      <c r="E16" s="38" t="s">
        <v>11</v>
      </c>
      <c r="F16" s="39" t="s">
        <v>89</v>
      </c>
      <c r="G16" s="36">
        <v>11</v>
      </c>
      <c r="H16" s="36">
        <v>154</v>
      </c>
      <c r="I16" s="36">
        <v>300</v>
      </c>
      <c r="J16" s="40">
        <f>VLOOKUP(F16,'[1]PRIMCO INDUSTRIES'!$C$4:$D$166,2,FALSE)</f>
        <v>255</v>
      </c>
      <c r="K16" s="40">
        <f>VLOOKUP(F16,'[1]PRIMCO INDUSTRIES'!$C$3:$E$166,3,FALSE)</f>
        <v>3.25</v>
      </c>
      <c r="L16" s="40">
        <f t="shared" si="0"/>
        <v>33</v>
      </c>
      <c r="M16" s="58">
        <f t="shared" si="1"/>
        <v>1008</v>
      </c>
      <c r="N16" s="48" t="s">
        <v>90</v>
      </c>
    </row>
    <row r="17" spans="1:14" s="23" customFormat="1">
      <c r="A17" s="57">
        <f t="shared" si="2"/>
        <v>14</v>
      </c>
      <c r="B17" s="36" t="s">
        <v>91</v>
      </c>
      <c r="C17" s="36" t="s">
        <v>92</v>
      </c>
      <c r="D17" s="37" t="s">
        <v>93</v>
      </c>
      <c r="E17" s="38" t="s">
        <v>11</v>
      </c>
      <c r="F17" s="39" t="s">
        <v>45</v>
      </c>
      <c r="G17" s="36">
        <v>39</v>
      </c>
      <c r="H17" s="36">
        <v>736</v>
      </c>
      <c r="I17" s="36">
        <v>736</v>
      </c>
      <c r="J17" s="40">
        <f>VLOOKUP(F17,'[1]PRIMCO INDUSTRIES'!$C$4:$D$166,2,FALSE)</f>
        <v>100</v>
      </c>
      <c r="K17" s="40">
        <f>VLOOKUP(F17,'[1]PRIMCO INDUSTRIES'!$C$3:$E$166,3,FALSE)</f>
        <v>2</v>
      </c>
      <c r="L17" s="40">
        <f t="shared" si="0"/>
        <v>117</v>
      </c>
      <c r="M17" s="58">
        <f t="shared" si="1"/>
        <v>1589</v>
      </c>
      <c r="N17" s="48" t="s">
        <v>46</v>
      </c>
    </row>
    <row r="18" spans="1:14" s="23" customFormat="1">
      <c r="A18" s="57">
        <f t="shared" si="2"/>
        <v>15</v>
      </c>
      <c r="B18" s="36" t="s">
        <v>91</v>
      </c>
      <c r="C18" s="36" t="s">
        <v>94</v>
      </c>
      <c r="D18" s="37" t="s">
        <v>95</v>
      </c>
      <c r="E18" s="38" t="s">
        <v>11</v>
      </c>
      <c r="F18" s="39" t="s">
        <v>45</v>
      </c>
      <c r="G18" s="36">
        <v>15</v>
      </c>
      <c r="H18" s="36">
        <v>287</v>
      </c>
      <c r="I18" s="36">
        <v>287</v>
      </c>
      <c r="J18" s="40">
        <f>VLOOKUP(F18,'[1]PRIMCO INDUSTRIES'!$C$4:$D$166,2,FALSE)</f>
        <v>100</v>
      </c>
      <c r="K18" s="40">
        <f>VLOOKUP(F18,'[1]PRIMCO INDUSTRIES'!$C$3:$E$166,3,FALSE)</f>
        <v>2</v>
      </c>
      <c r="L18" s="40">
        <f t="shared" si="0"/>
        <v>45</v>
      </c>
      <c r="M18" s="58">
        <f t="shared" si="1"/>
        <v>619</v>
      </c>
      <c r="N18" s="48" t="s">
        <v>46</v>
      </c>
    </row>
    <row r="19" spans="1:14" s="23" customFormat="1">
      <c r="A19" s="57">
        <f t="shared" si="2"/>
        <v>16</v>
      </c>
      <c r="B19" s="36" t="s">
        <v>91</v>
      </c>
      <c r="C19" s="36" t="s">
        <v>96</v>
      </c>
      <c r="D19" s="37" t="s">
        <v>97</v>
      </c>
      <c r="E19" s="38" t="s">
        <v>11</v>
      </c>
      <c r="F19" s="39" t="s">
        <v>45</v>
      </c>
      <c r="G19" s="36">
        <v>2</v>
      </c>
      <c r="H19" s="36">
        <v>22</v>
      </c>
      <c r="I19" s="36">
        <v>22</v>
      </c>
      <c r="J19" s="40">
        <f>VLOOKUP(F19,'[1]PRIMCO INDUSTRIES'!$C$4:$D$166,2,FALSE)</f>
        <v>100</v>
      </c>
      <c r="K19" s="40">
        <f>VLOOKUP(F19,'[1]PRIMCO INDUSTRIES'!$C$3:$E$166,3,FALSE)</f>
        <v>2</v>
      </c>
      <c r="L19" s="40">
        <f t="shared" si="0"/>
        <v>6</v>
      </c>
      <c r="M19" s="58">
        <f t="shared" si="1"/>
        <v>50</v>
      </c>
      <c r="N19" s="48" t="s">
        <v>46</v>
      </c>
    </row>
    <row r="20" spans="1:14" s="23" customFormat="1">
      <c r="A20" s="57">
        <f t="shared" si="2"/>
        <v>17</v>
      </c>
      <c r="B20" s="36" t="s">
        <v>91</v>
      </c>
      <c r="C20" s="36" t="s">
        <v>98</v>
      </c>
      <c r="D20" s="37" t="s">
        <v>99</v>
      </c>
      <c r="E20" s="38" t="s">
        <v>11</v>
      </c>
      <c r="F20" s="39" t="s">
        <v>28</v>
      </c>
      <c r="G20" s="36">
        <v>13</v>
      </c>
      <c r="H20" s="36">
        <v>282</v>
      </c>
      <c r="I20" s="36">
        <v>282</v>
      </c>
      <c r="J20" s="40">
        <f>VLOOKUP(F20,'[1]PRIMCO INDUSTRIES'!$C$4:$D$166,2,FALSE)</f>
        <v>280</v>
      </c>
      <c r="K20" s="40">
        <f>VLOOKUP(F20,'[1]PRIMCO INDUSTRIES'!$C$3:$E$166,3,FALSE)</f>
        <v>3.25</v>
      </c>
      <c r="L20" s="40">
        <f t="shared" si="0"/>
        <v>39</v>
      </c>
      <c r="M20" s="58">
        <f t="shared" si="1"/>
        <v>955.5</v>
      </c>
      <c r="N20" s="48" t="s">
        <v>34</v>
      </c>
    </row>
    <row r="21" spans="1:14" s="23" customFormat="1">
      <c r="A21" s="57">
        <f t="shared" si="2"/>
        <v>18</v>
      </c>
      <c r="B21" s="36" t="s">
        <v>91</v>
      </c>
      <c r="C21" s="36" t="s">
        <v>100</v>
      </c>
      <c r="D21" s="37" t="s">
        <v>101</v>
      </c>
      <c r="E21" s="38" t="s">
        <v>11</v>
      </c>
      <c r="F21" s="39" t="s">
        <v>30</v>
      </c>
      <c r="G21" s="36">
        <v>3</v>
      </c>
      <c r="H21" s="36">
        <v>34</v>
      </c>
      <c r="I21" s="36">
        <v>34</v>
      </c>
      <c r="J21" s="40">
        <f>VLOOKUP(F21,'[1]PRIMCO INDUSTRIES'!$C$4:$D$166,2,FALSE)</f>
        <v>100</v>
      </c>
      <c r="K21" s="40">
        <f>VLOOKUP(F21,'[1]PRIMCO INDUSTRIES'!$C$3:$E$166,3,FALSE)</f>
        <v>2</v>
      </c>
      <c r="L21" s="40">
        <f t="shared" si="0"/>
        <v>9</v>
      </c>
      <c r="M21" s="58">
        <f t="shared" si="1"/>
        <v>77</v>
      </c>
      <c r="N21" s="48" t="s">
        <v>33</v>
      </c>
    </row>
    <row r="22" spans="1:14" s="23" customFormat="1">
      <c r="A22" s="57">
        <f t="shared" si="2"/>
        <v>19</v>
      </c>
      <c r="B22" s="36" t="s">
        <v>102</v>
      </c>
      <c r="C22" s="36" t="s">
        <v>103</v>
      </c>
      <c r="D22" s="37" t="s">
        <v>104</v>
      </c>
      <c r="E22" s="38" t="s">
        <v>11</v>
      </c>
      <c r="F22" s="39" t="s">
        <v>105</v>
      </c>
      <c r="G22" s="36">
        <v>21</v>
      </c>
      <c r="H22" s="36">
        <v>402</v>
      </c>
      <c r="I22" s="36">
        <v>402</v>
      </c>
      <c r="J22" s="40">
        <f>VLOOKUP(F22,'[1]PRIMCO INDUSTRIES'!$C$4:$D$166,2,FALSE)</f>
        <v>150</v>
      </c>
      <c r="K22" s="40">
        <f>VLOOKUP(F22,'[1]PRIMCO INDUSTRIES'!$C$3:$E$166,3,FALSE)</f>
        <v>2.75</v>
      </c>
      <c r="L22" s="40">
        <f t="shared" si="0"/>
        <v>63</v>
      </c>
      <c r="M22" s="58">
        <f t="shared" si="1"/>
        <v>1168.5</v>
      </c>
      <c r="N22" s="48" t="s">
        <v>106</v>
      </c>
    </row>
    <row r="23" spans="1:14" s="23" customFormat="1">
      <c r="A23" s="57">
        <f t="shared" si="2"/>
        <v>20</v>
      </c>
      <c r="B23" s="36" t="s">
        <v>102</v>
      </c>
      <c r="C23" s="36" t="s">
        <v>107</v>
      </c>
      <c r="D23" s="37" t="s">
        <v>108</v>
      </c>
      <c r="E23" s="38" t="s">
        <v>11</v>
      </c>
      <c r="F23" s="39" t="s">
        <v>109</v>
      </c>
      <c r="G23" s="36">
        <v>23</v>
      </c>
      <c r="H23" s="36">
        <v>312</v>
      </c>
      <c r="I23" s="36">
        <v>312</v>
      </c>
      <c r="J23" s="40">
        <f>VLOOKUP(F23,'[1]PRIMCO INDUSTRIES'!$C$4:$D$166,2,FALSE)</f>
        <v>30</v>
      </c>
      <c r="K23" s="40">
        <f>VLOOKUP(F23,'[1]PRIMCO INDUSTRIES'!$C$3:$E$166,3,FALSE)</f>
        <v>2</v>
      </c>
      <c r="L23" s="40">
        <f t="shared" si="0"/>
        <v>69</v>
      </c>
      <c r="M23" s="58">
        <f t="shared" si="1"/>
        <v>693</v>
      </c>
      <c r="N23" s="47" t="s">
        <v>110</v>
      </c>
    </row>
    <row r="24" spans="1:14" s="23" customFormat="1">
      <c r="A24" s="57">
        <f t="shared" si="2"/>
        <v>21</v>
      </c>
      <c r="B24" s="36" t="s">
        <v>111</v>
      </c>
      <c r="C24" s="36" t="s">
        <v>112</v>
      </c>
      <c r="D24" s="37" t="s">
        <v>113</v>
      </c>
      <c r="E24" s="38" t="s">
        <v>11</v>
      </c>
      <c r="F24" s="39" t="s">
        <v>55</v>
      </c>
      <c r="G24" s="36">
        <v>5</v>
      </c>
      <c r="H24" s="36">
        <v>56</v>
      </c>
      <c r="I24" s="36">
        <v>100</v>
      </c>
      <c r="J24" s="40">
        <f>VLOOKUP(F24,'[1]PRIMCO INDUSTRIES'!$C$4:$D$166,2,FALSE)</f>
        <v>30</v>
      </c>
      <c r="K24" s="40">
        <f>VLOOKUP(F24,'[1]PRIMCO INDUSTRIES'!$C$3:$E$166,3,FALSE)</f>
        <v>2</v>
      </c>
      <c r="L24" s="40">
        <f t="shared" si="0"/>
        <v>15</v>
      </c>
      <c r="M24" s="58">
        <f t="shared" si="1"/>
        <v>215</v>
      </c>
      <c r="N24" s="48" t="s">
        <v>56</v>
      </c>
    </row>
    <row r="25" spans="1:14" s="23" customFormat="1">
      <c r="A25" s="57">
        <f t="shared" si="2"/>
        <v>22</v>
      </c>
      <c r="B25" s="36" t="s">
        <v>111</v>
      </c>
      <c r="C25" s="36" t="s">
        <v>114</v>
      </c>
      <c r="D25" s="37" t="s">
        <v>115</v>
      </c>
      <c r="E25" s="38" t="s">
        <v>11</v>
      </c>
      <c r="F25" s="39" t="s">
        <v>116</v>
      </c>
      <c r="G25" s="36">
        <v>21</v>
      </c>
      <c r="H25" s="36">
        <v>355</v>
      </c>
      <c r="I25" s="36">
        <v>355</v>
      </c>
      <c r="J25" s="40">
        <f>VLOOKUP(F25,'[1]PRIMCO INDUSTRIES'!$C$4:$D$166,2,FALSE)</f>
        <v>100</v>
      </c>
      <c r="K25" s="40">
        <f>VLOOKUP(F25,'[1]PRIMCO INDUSTRIES'!$C$3:$E$166,3,FALSE)</f>
        <v>2</v>
      </c>
      <c r="L25" s="40">
        <f t="shared" si="0"/>
        <v>63</v>
      </c>
      <c r="M25" s="58">
        <f t="shared" si="1"/>
        <v>773</v>
      </c>
      <c r="N25" s="47" t="s">
        <v>117</v>
      </c>
    </row>
    <row r="26" spans="1:14" s="23" customFormat="1" ht="30.75" thickBot="1">
      <c r="A26" s="59">
        <f t="shared" si="2"/>
        <v>23</v>
      </c>
      <c r="B26" s="60" t="s">
        <v>111</v>
      </c>
      <c r="C26" s="60" t="s">
        <v>118</v>
      </c>
      <c r="D26" s="61" t="s">
        <v>119</v>
      </c>
      <c r="E26" s="62" t="s">
        <v>11</v>
      </c>
      <c r="F26" s="63" t="s">
        <v>43</v>
      </c>
      <c r="G26" s="60">
        <v>11</v>
      </c>
      <c r="H26" s="60">
        <v>200</v>
      </c>
      <c r="I26" s="60">
        <v>200</v>
      </c>
      <c r="J26" s="64">
        <f>VLOOKUP(F26,'[1]PRIMCO INDUSTRIES'!$C$4:$D$166,2,FALSE)</f>
        <v>100</v>
      </c>
      <c r="K26" s="64">
        <f>VLOOKUP(F26,'[1]PRIMCO INDUSTRIES'!$C$3:$E$166,3,FALSE)</f>
        <v>2</v>
      </c>
      <c r="L26" s="64">
        <f t="shared" si="0"/>
        <v>33</v>
      </c>
      <c r="M26" s="65">
        <f t="shared" si="1"/>
        <v>433</v>
      </c>
      <c r="N26" s="49" t="s">
        <v>44</v>
      </c>
    </row>
    <row r="27" spans="1:14" s="23" customFormat="1" ht="15.75" thickBot="1">
      <c r="A27" s="66" t="s">
        <v>120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8"/>
      <c r="M27" s="69">
        <f>ROUND(SUM(M4:M26),0)</f>
        <v>28316</v>
      </c>
      <c r="N27" s="41"/>
    </row>
    <row r="28" spans="1:14" s="23" customFormat="1" ht="15.75" thickBot="1">
      <c r="A28" s="42"/>
      <c r="B28" s="43"/>
      <c r="C28" s="43"/>
      <c r="D28" s="44"/>
      <c r="E28" s="43"/>
      <c r="F28" s="45"/>
      <c r="G28" s="70">
        <f>SUM(G4:G26)</f>
        <v>506</v>
      </c>
      <c r="H28" s="71">
        <f>SUM(H4:H26)</f>
        <v>10004</v>
      </c>
      <c r="I28" s="72">
        <f>SUM(I4:I26)</f>
        <v>10511</v>
      </c>
      <c r="J28" s="46"/>
      <c r="K28" s="46"/>
      <c r="L28" s="73">
        <f>SUM(L4:L26)</f>
        <v>1518</v>
      </c>
      <c r="M28" s="46"/>
      <c r="N28" s="43"/>
    </row>
    <row r="29" spans="1:14" ht="30.75" customHeight="1" thickBot="1">
      <c r="A29" s="33" t="s">
        <v>14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5"/>
      <c r="N29" s="1" t="s">
        <v>24</v>
      </c>
    </row>
    <row r="30" spans="1:14" ht="61.5" customHeight="1" thickBot="1">
      <c r="A30" s="33" t="s">
        <v>29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5"/>
      <c r="N30" s="1" t="s">
        <v>24</v>
      </c>
    </row>
  </sheetData>
  <sortState ref="B4:N79">
    <sortCondition ref="B4:B79"/>
    <sortCondition ref="C4:C79"/>
  </sortState>
  <mergeCells count="7">
    <mergeCell ref="A30:M30"/>
    <mergeCell ref="I2:M2"/>
    <mergeCell ref="I1:M1"/>
    <mergeCell ref="A1:H1"/>
    <mergeCell ref="A2:H2"/>
    <mergeCell ref="A29:M29"/>
    <mergeCell ref="A27:L27"/>
  </mergeCells>
  <conditionalFormatting sqref="D33:D1048576 D29:D30 D1:D2">
    <cfRule type="duplicateValues" dxfId="1" priority="30"/>
  </conditionalFormatting>
  <conditionalFormatting sqref="C4:C28">
    <cfRule type="duplicateValues" dxfId="0" priority="35"/>
  </conditionalFormatting>
  <pageMargins left="0.25" right="0.27559055118110237" top="0.4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16</v>
      </c>
      <c r="C2" s="7" t="s">
        <v>20</v>
      </c>
      <c r="D2" s="7" t="s">
        <v>19</v>
      </c>
      <c r="E2" s="8" t="s">
        <v>11</v>
      </c>
      <c r="F2" s="9" t="s">
        <v>18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2025-12-10T12:03:40Z</cp:lastPrinted>
  <dcterms:created xsi:type="dcterms:W3CDTF">2022-09-03T07:55:33Z</dcterms:created>
  <dcterms:modified xsi:type="dcterms:W3CDTF">2025-12-10T12:11:26Z</dcterms:modified>
</cp:coreProperties>
</file>