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495" windowWidth="20730" windowHeight="9405"/>
  </bookViews>
  <sheets>
    <sheet name="Consignment" sheetId="1" r:id="rId1"/>
  </sheets>
  <externalReferences>
    <externalReference r:id="rId2"/>
  </externalReferences>
  <calcPr calcId="144525"/>
</workbook>
</file>

<file path=xl/calcChain.xml><?xml version="1.0" encoding="utf-8"?>
<calcChain xmlns="http://schemas.openxmlformats.org/spreadsheetml/2006/main">
  <c r="H24" i="1" l="1"/>
  <c r="H23" i="1"/>
  <c r="H22" i="1"/>
  <c r="H21" i="1"/>
  <c r="H20" i="1"/>
  <c r="H19" i="1"/>
  <c r="H18" i="1"/>
  <c r="H17" i="1"/>
  <c r="H16" i="1"/>
  <c r="H15" i="1"/>
  <c r="H14" i="1"/>
  <c r="H13" i="1"/>
  <c r="H12" i="1"/>
  <c r="H11" i="1"/>
  <c r="H10" i="1"/>
  <c r="H9" i="1"/>
  <c r="H8" i="1"/>
  <c r="H7" i="1"/>
  <c r="H6" i="1"/>
  <c r="H5" i="1"/>
  <c r="H4" i="1"/>
  <c r="G26" i="1" l="1"/>
  <c r="J24" i="1"/>
  <c r="J23" i="1"/>
  <c r="I23" i="1"/>
  <c r="L23" i="1" s="1"/>
  <c r="J22" i="1"/>
  <c r="J21" i="1"/>
  <c r="I21" i="1"/>
  <c r="J20" i="1"/>
  <c r="J19" i="1"/>
  <c r="I19" i="1"/>
  <c r="L19" i="1" s="1"/>
  <c r="J18" i="1"/>
  <c r="J17" i="1"/>
  <c r="I17" i="1"/>
  <c r="L17" i="1" s="1"/>
  <c r="J16" i="1"/>
  <c r="J15" i="1"/>
  <c r="I15" i="1"/>
  <c r="J14" i="1"/>
  <c r="J13" i="1"/>
  <c r="J12" i="1"/>
  <c r="J11" i="1"/>
  <c r="I11" i="1"/>
  <c r="L11" i="1" s="1"/>
  <c r="J10" i="1"/>
  <c r="J9" i="1"/>
  <c r="I9" i="1"/>
  <c r="L9" i="1" s="1"/>
  <c r="J8" i="1"/>
  <c r="J7" i="1"/>
  <c r="I7" i="1"/>
  <c r="L7" i="1" s="1"/>
  <c r="J6" i="1"/>
  <c r="J5" i="1"/>
  <c r="I5" i="1"/>
  <c r="A5" i="1"/>
  <c r="A6" i="1" s="1"/>
  <c r="A7" i="1" s="1"/>
  <c r="A8" i="1" s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J4" i="1"/>
  <c r="L5" i="1" l="1"/>
  <c r="L21" i="1"/>
  <c r="L15" i="1"/>
  <c r="I13" i="1"/>
  <c r="L13" i="1" s="1"/>
  <c r="I4" i="1"/>
  <c r="L4" i="1" s="1"/>
  <c r="I6" i="1"/>
  <c r="L6" i="1" s="1"/>
  <c r="I8" i="1"/>
  <c r="L8" i="1" s="1"/>
  <c r="I10" i="1"/>
  <c r="L10" i="1" s="1"/>
  <c r="I12" i="1"/>
  <c r="L12" i="1" s="1"/>
  <c r="I14" i="1"/>
  <c r="L14" i="1" s="1"/>
  <c r="I16" i="1"/>
  <c r="L16" i="1" s="1"/>
  <c r="I18" i="1"/>
  <c r="L18" i="1" s="1"/>
  <c r="I20" i="1"/>
  <c r="L20" i="1" s="1"/>
  <c r="I22" i="1"/>
  <c r="L22" i="1" s="1"/>
  <c r="I24" i="1"/>
  <c r="L24" i="1" s="1"/>
  <c r="L25" i="1" l="1"/>
</calcChain>
</file>

<file path=xl/sharedStrings.xml><?xml version="1.0" encoding="utf-8"?>
<sst xmlns="http://schemas.openxmlformats.org/spreadsheetml/2006/main" count="123" uniqueCount="73">
  <si>
    <t>BARIPADA</t>
  </si>
  <si>
    <t>JAJPUR TOWN</t>
  </si>
  <si>
    <t>ANGUL</t>
  </si>
  <si>
    <t>BALASORE</t>
  </si>
  <si>
    <t>DATE</t>
  </si>
  <si>
    <t>FROM</t>
  </si>
  <si>
    <t>CASE</t>
  </si>
  <si>
    <t>RATE</t>
  </si>
  <si>
    <t>S.CH.</t>
  </si>
  <si>
    <t>HML</t>
  </si>
  <si>
    <t>LR CH.</t>
  </si>
  <si>
    <t>AMT.</t>
  </si>
  <si>
    <t>CTC</t>
  </si>
  <si>
    <t>INVOICE
PRAGATI LOGISTICS, 
SAMANTA SAHI KHUNTIA LANE,8984191006
GST No:21AGHPB9356M1Z9</t>
  </si>
  <si>
    <t xml:space="preserve">
ARISTO PHARMACEUTICALS PVT LTD
Address:MANIRAJ INDUSTRIES CAMPUS 736/111,
CHAULIAGANJ-753004 ODISHA,7978935458
GST No:21AAACA4495N1ZK
</t>
  </si>
  <si>
    <t>Thanking you for your business.
PRAGATI LOGISTICS</t>
  </si>
  <si>
    <t>Kindly, verify &amp; confirm within 7 days, else GST will be filed by 20th JULY,2026
GST to be paid by Consignor under Reverse Charge Mechanism(RCM) as per GST.</t>
  </si>
  <si>
    <t>SL.</t>
  </si>
  <si>
    <t>LR NO.</t>
  </si>
  <si>
    <t>INV.NO.</t>
  </si>
  <si>
    <t>DESTINATION</t>
  </si>
  <si>
    <t>02/6/2026</t>
  </si>
  <si>
    <t>PL/JA/03606</t>
  </si>
  <si>
    <t>5925</t>
  </si>
  <si>
    <t>PL/JA/03607</t>
  </si>
  <si>
    <t>5931</t>
  </si>
  <si>
    <t>03/6/2026</t>
  </si>
  <si>
    <t>PL/JA/03732</t>
  </si>
  <si>
    <t>5980</t>
  </si>
  <si>
    <t>04/6/2026</t>
  </si>
  <si>
    <t>PL/JA/03733</t>
  </si>
  <si>
    <t>05985</t>
  </si>
  <si>
    <t>PL/JA/03743</t>
  </si>
  <si>
    <t>6231</t>
  </si>
  <si>
    <t>PL/JA/03744</t>
  </si>
  <si>
    <t>6225</t>
  </si>
  <si>
    <t>06/6/2026</t>
  </si>
  <si>
    <t>PL/JA/03828</t>
  </si>
  <si>
    <t>6395</t>
  </si>
  <si>
    <t>PL/JA/03830</t>
  </si>
  <si>
    <t>0388</t>
  </si>
  <si>
    <t>09/6/2026</t>
  </si>
  <si>
    <t>PL/JA/03951</t>
  </si>
  <si>
    <t>6653</t>
  </si>
  <si>
    <t>PL/JA/03952</t>
  </si>
  <si>
    <t>6651/6652</t>
  </si>
  <si>
    <t>PL/JA/03953</t>
  </si>
  <si>
    <t>6646/6647/6648//6649/6650</t>
  </si>
  <si>
    <t>10/6/2026</t>
  </si>
  <si>
    <t>PL/JA/04004</t>
  </si>
  <si>
    <t>6606</t>
  </si>
  <si>
    <t>PL/JA/04005</t>
  </si>
  <si>
    <t>6614</t>
  </si>
  <si>
    <t>12/6/2026</t>
  </si>
  <si>
    <t>PL/JA/04051</t>
  </si>
  <si>
    <t>7005/7006/7007</t>
  </si>
  <si>
    <t>PL/JA/04052</t>
  </si>
  <si>
    <t>PL/JA/04084</t>
  </si>
  <si>
    <t>7033</t>
  </si>
  <si>
    <t>PL/JA/04085</t>
  </si>
  <si>
    <t>07023</t>
  </si>
  <si>
    <t>PL/JA/04086</t>
  </si>
  <si>
    <t>07017</t>
  </si>
  <si>
    <t>PL/JA/04151</t>
  </si>
  <si>
    <t>7172/7173/7174/7175/7176/7177</t>
  </si>
  <si>
    <t>13/6/2026</t>
  </si>
  <si>
    <t>PL/JA/04148</t>
  </si>
  <si>
    <t>7178</t>
  </si>
  <si>
    <t>PL/JA/04149</t>
  </si>
  <si>
    <t>7179</t>
  </si>
  <si>
    <t>6999/7000/ 7001/7002</t>
  </si>
  <si>
    <t>Bill Date: 30/06/2026
Bill NO : 6310
Total Amount : 8756.00</t>
  </si>
  <si>
    <t>(RUPEES EIGHT THOUSAND SEVEN HUNDRED FIFTY SIX ONLY)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</si>
</sst>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1"/>
      <name val="Calibri"/>
    </font>
    <font>
      <b/>
      <sz val="11"/>
      <name val="Calibri"/>
      <family val="2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4">
    <xf numFmtId="0" fontId="0" fillId="0" borderId="0" xfId="0" applyNumberFormat="1" applyFont="1"/>
    <xf numFmtId="0" fontId="0" fillId="0" borderId="0" xfId="0" applyNumberFormat="1" applyFont="1" applyAlignment="1">
      <alignment wrapText="1"/>
    </xf>
    <xf numFmtId="2" fontId="0" fillId="0" borderId="0" xfId="0" applyNumberFormat="1" applyFont="1" applyAlignment="1">
      <alignment wrapText="1"/>
    </xf>
    <xf numFmtId="0" fontId="0" fillId="0" borderId="0" xfId="0" applyNumberFormat="1" applyFont="1" applyAlignment="1">
      <alignment vertical="center"/>
    </xf>
    <xf numFmtId="0" fontId="2" fillId="0" borderId="0" xfId="0" applyNumberFormat="1" applyFont="1" applyAlignment="1">
      <alignment wrapText="1"/>
    </xf>
    <xf numFmtId="0" fontId="1" fillId="0" borderId="1" xfId="0" applyNumberFormat="1" applyFont="1" applyBorder="1" applyAlignment="1">
      <alignment horizontal="center" vertical="center"/>
    </xf>
    <xf numFmtId="0" fontId="1" fillId="0" borderId="1" xfId="0" applyNumberFormat="1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 vertical="center"/>
    </xf>
    <xf numFmtId="0" fontId="0" fillId="0" borderId="1" xfId="0" applyNumberFormat="1" applyFont="1" applyBorder="1" applyAlignment="1">
      <alignment horizontal="center" vertical="center"/>
    </xf>
    <xf numFmtId="0" fontId="0" fillId="0" borderId="1" xfId="0" applyNumberFormat="1" applyFont="1" applyBorder="1" applyAlignment="1">
      <alignment vertical="center"/>
    </xf>
    <xf numFmtId="0" fontId="0" fillId="0" borderId="1" xfId="0" applyNumberFormat="1" applyFont="1" applyBorder="1" applyAlignment="1">
      <alignment vertical="center" wrapText="1"/>
    </xf>
    <xf numFmtId="2" fontId="0" fillId="0" borderId="1" xfId="0" applyNumberFormat="1" applyFont="1" applyBorder="1" applyAlignment="1">
      <alignment vertical="center"/>
    </xf>
    <xf numFmtId="2" fontId="1" fillId="0" borderId="1" xfId="0" applyNumberFormat="1" applyFont="1" applyBorder="1" applyAlignment="1">
      <alignment horizontal="right" vertical="center"/>
    </xf>
    <xf numFmtId="0" fontId="0" fillId="0" borderId="0" xfId="0" applyNumberFormat="1" applyFont="1" applyAlignment="1">
      <alignment horizontal="center" vertical="center"/>
    </xf>
    <xf numFmtId="0" fontId="0" fillId="0" borderId="0" xfId="0" applyNumberFormat="1" applyFont="1" applyAlignment="1">
      <alignment vertical="center" wrapText="1"/>
    </xf>
    <xf numFmtId="2" fontId="0" fillId="0" borderId="0" xfId="0" applyNumberFormat="1" applyFont="1" applyAlignment="1">
      <alignment vertical="center"/>
    </xf>
    <xf numFmtId="0" fontId="3" fillId="0" borderId="1" xfId="0" applyNumberFormat="1" applyFont="1" applyBorder="1" applyAlignment="1">
      <alignment vertical="center" wrapText="1"/>
    </xf>
    <xf numFmtId="0" fontId="1" fillId="0" borderId="1" xfId="0" applyNumberFormat="1" applyFont="1" applyBorder="1" applyAlignment="1">
      <alignment vertical="center" wrapText="1"/>
    </xf>
    <xf numFmtId="0" fontId="2" fillId="0" borderId="1" xfId="0" applyNumberFormat="1" applyFont="1" applyBorder="1" applyAlignment="1">
      <alignment vertical="center" wrapText="1"/>
    </xf>
    <xf numFmtId="2" fontId="2" fillId="0" borderId="1" xfId="0" applyNumberFormat="1" applyFont="1" applyBorder="1" applyAlignment="1">
      <alignment vertical="center" wrapText="1"/>
    </xf>
    <xf numFmtId="0" fontId="2" fillId="0" borderId="2" xfId="0" applyNumberFormat="1" applyFont="1" applyBorder="1" applyAlignment="1">
      <alignment vertical="center" wrapText="1"/>
    </xf>
    <xf numFmtId="0" fontId="2" fillId="0" borderId="3" xfId="0" applyNumberFormat="1" applyFont="1" applyBorder="1" applyAlignment="1">
      <alignment vertical="center" wrapText="1"/>
    </xf>
    <xf numFmtId="2" fontId="2" fillId="0" borderId="3" xfId="0" applyNumberFormat="1" applyFont="1" applyBorder="1" applyAlignment="1">
      <alignment vertical="center" wrapText="1"/>
    </xf>
    <xf numFmtId="2" fontId="2" fillId="0" borderId="4" xfId="0" applyNumberFormat="1" applyFont="1" applyBorder="1" applyAlignment="1">
      <alignment vertical="center" wrapText="1"/>
    </xf>
    <xf numFmtId="0" fontId="2" fillId="0" borderId="1" xfId="0" applyNumberFormat="1" applyFont="1" applyBorder="1" applyAlignment="1">
      <alignment horizontal="left" vertical="center" wrapText="1"/>
    </xf>
    <xf numFmtId="2" fontId="2" fillId="0" borderId="1" xfId="0" applyNumberFormat="1" applyFont="1" applyBorder="1" applyAlignment="1">
      <alignment horizontal="left" vertical="center" wrapText="1"/>
    </xf>
    <xf numFmtId="0" fontId="2" fillId="0" borderId="2" xfId="0" applyNumberFormat="1" applyFont="1" applyBorder="1" applyAlignment="1">
      <alignment horizontal="left" wrapText="1"/>
    </xf>
    <xf numFmtId="0" fontId="2" fillId="0" borderId="3" xfId="0" applyNumberFormat="1" applyFont="1" applyBorder="1" applyAlignment="1">
      <alignment horizontal="left" wrapText="1"/>
    </xf>
    <xf numFmtId="0" fontId="2" fillId="0" borderId="4" xfId="0" applyNumberFormat="1" applyFont="1" applyBorder="1" applyAlignment="1">
      <alignment horizontal="left" wrapText="1"/>
    </xf>
    <xf numFmtId="2" fontId="1" fillId="0" borderId="1" xfId="0" applyNumberFormat="1" applyFont="1" applyBorder="1" applyAlignment="1">
      <alignment horizontal="left" vertical="center" wrapText="1"/>
    </xf>
    <xf numFmtId="0" fontId="1" fillId="0" borderId="2" xfId="0" applyNumberFormat="1" applyFont="1" applyBorder="1" applyAlignment="1">
      <alignment horizontal="right" vertical="center"/>
    </xf>
    <xf numFmtId="0" fontId="1" fillId="0" borderId="3" xfId="0" applyNumberFormat="1" applyFont="1" applyBorder="1" applyAlignment="1">
      <alignment horizontal="right" vertical="center"/>
    </xf>
    <xf numFmtId="0" fontId="1" fillId="0" borderId="4" xfId="0" applyNumberFormat="1" applyFont="1" applyBorder="1" applyAlignment="1">
      <alignment horizontal="right" vertical="center"/>
    </xf>
    <xf numFmtId="4" fontId="0" fillId="0" borderId="0" xfId="0" applyNumberFormat="1" applyFont="1"/>
  </cellXfs>
  <cellStyles count="1">
    <cellStyle name="Normal" xfId="0" builtinId="0"/>
  </cellStyles>
  <dxfs count="4"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104776</xdr:colOff>
      <xdr:row>0</xdr:row>
      <xdr:rowOff>95250</xdr:rowOff>
    </xdr:from>
    <xdr:to>
      <xdr:col>6</xdr:col>
      <xdr:colOff>295276</xdr:colOff>
      <xdr:row>0</xdr:row>
      <xdr:rowOff>904875</xdr:rowOff>
    </xdr:to>
    <xdr:pic>
      <xdr:nvPicPr>
        <xdr:cNvPr id="2" name="logo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4776" y="95250"/>
          <a:ext cx="4171950" cy="809625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PRAGATI%20LOGISTICS/BILL%20QUOTATION/QUOTATION_2026-27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RUCKERS INDIA (ITC) (2)"/>
      <sheetName val="NAMKAR "/>
      <sheetName val="ANIK INDUSTRI"/>
      <sheetName val="HAREKRISHNA MARKE"/>
      <sheetName val="EMAMI 1"/>
      <sheetName val="BERGER BBSR"/>
      <sheetName val="MISHRA ENT."/>
      <sheetName val="ARORA FRUITS NEW"/>
      <sheetName val="EMAMI"/>
      <sheetName val="AYUSH MARKETING"/>
      <sheetName val="D K SONS"/>
      <sheetName val="DIGVIJAY FIN IMPEX"/>
      <sheetName val="VIJAY COMMERCIAL"/>
      <sheetName val="united phosp"/>
      <sheetName val="MILAN TRADING"/>
      <sheetName val="JOHNSON &amp; NICHOLSON"/>
      <sheetName val="HOME"/>
      <sheetName val="EMAMI BIOTECH"/>
      <sheetName val="SARITA PHAR"/>
      <sheetName val="SHELL INDIA"/>
      <sheetName val="AMRUTANJAN HEALTH CARE"/>
      <sheetName val="A B CORP"/>
      <sheetName val="FALCON TYRES LTD."/>
      <sheetName val="ASPHA CHEM"/>
      <sheetName val="SHELL INDIA MARKETING"/>
      <sheetName val="SHAH PETROLIOUM"/>
      <sheetName val="ORISSA MARKETING"/>
      <sheetName val="RALLIS INDIA"/>
      <sheetName val="VALVOLINE CUMMINS"/>
      <sheetName val="P L MARKEING"/>
      <sheetName val="ANCHOR HEALTH &amp; BEAUTY CARE"/>
      <sheetName val="KAILASH MARKETING"/>
      <sheetName val="MARUTI ENT."/>
      <sheetName val="MISHRA ZARDA"/>
      <sheetName val="SWASTIK UDYOG"/>
      <sheetName val="SREE GOPAL"/>
      <sheetName val="MOHINI MARKETING"/>
      <sheetName val="DEVI DISTRIBUTOR"/>
      <sheetName val="ANCHOR ELEL"/>
      <sheetName val="CRIMSON PAINTS"/>
      <sheetName val="NOTE"/>
      <sheetName val="EMAMI LTD"/>
      <sheetName val="NIHAL CHAND SHANTI KUMAR"/>
      <sheetName val="MCNORE CONS"/>
      <sheetName val="ARORA FRUITS &amp; PICKLES OLD"/>
      <sheetName val="ISAGRO AGRO CHEM"/>
      <sheetName val="RECKITT BENKI"/>
      <sheetName val="COLOR VALLY"/>
      <sheetName val="ORISSA SALES NETWORK"/>
      <sheetName val="ELDER PHAR"/>
      <sheetName val="BUNGE INDIA"/>
      <sheetName val="MADURA COATS"/>
      <sheetName val="CAPITAL ENT."/>
      <sheetName val="HIMALAYA DRUG"/>
      <sheetName val="TATA PIGMENTS"/>
      <sheetName val="HEERALAL PARAMANAND"/>
      <sheetName val="KUBER ENTERPRISE"/>
      <sheetName val="CHOLYLE PVT. LTD."/>
      <sheetName val="TTK PRESTIGE"/>
      <sheetName val="TTK HEALTHCARE"/>
      <sheetName val="ARISTO PHARMASEUTICALS"/>
      <sheetName val="GODFRAY"/>
      <sheetName val="KRISHNA AGENCY"/>
      <sheetName val="AMAR REMEDIES"/>
      <sheetName val="RASNA PVT. LTD."/>
      <sheetName val="S C JONSON"/>
      <sheetName val="PARLE AGRO"/>
      <sheetName val="NISSAN FOOD"/>
      <sheetName val="ASIAN PAINTS"/>
      <sheetName val="HAVELLS INDIA LTD."/>
      <sheetName val="CHAYANIKA MARKETING"/>
      <sheetName val="L S ELEC"/>
      <sheetName val="SHREEJI"/>
      <sheetName val="ARPITA SALES"/>
      <sheetName val="AKZO NOBLE"/>
      <sheetName val="BERGER PAINTS"/>
      <sheetName val="USHA INT"/>
      <sheetName val="KANSAI NEROLAC1"/>
      <sheetName val="S A LOGISTICS"/>
      <sheetName val="ASWINI HOMEO AYURVEDIC PRODUCTS"/>
      <sheetName val="N M INTERNATIONAL"/>
      <sheetName val="R M ENTERPRISE"/>
      <sheetName val="ANANPURNA"/>
      <sheetName val="shivalik sales"/>
      <sheetName val="N RANGA RAO"/>
      <sheetName val="PIDILITE"/>
      <sheetName val="MAHAVEERA AGENCIES"/>
      <sheetName val="LAXMI DISTRIBUTOR"/>
      <sheetName val="TIDE WATER OIL"/>
      <sheetName val="KIRLOSKAR BROTHER"/>
      <sheetName val="PARAS COMMERCIAL ATTA &amp;SUJI"/>
      <sheetName val="PARAS COMMERCIAL TEA"/>
      <sheetName val="PARAS COMMERCIAL SMP"/>
      <sheetName val="MAA LAXMI BHANDAR"/>
      <sheetName val="SPINAX CHEM"/>
      <sheetName val="BAJAJ CROP"/>
      <sheetName val="MARICO"/>
      <sheetName val="INDIGO PAINTS"/>
      <sheetName val="SHALIMAR PAINTS"/>
      <sheetName val="RAVI MARKETING"/>
      <sheetName val="PANASONIC"/>
      <sheetName val="SHALIMAR CHEMICALS"/>
      <sheetName val="BHARAT AGENCIES"/>
      <sheetName val="VIP IND"/>
      <sheetName val="NAVAL COLOR"/>
      <sheetName val="R S TRADERS"/>
      <sheetName val="AGROTECH"/>
      <sheetName val="JOHNSON &amp; JOHNSON"/>
      <sheetName val="R S TRD"/>
      <sheetName val="CRIMSON &amp; APEX STEEL"/>
      <sheetName val="ASISH AGEN"/>
      <sheetName val="bravo global"/>
      <sheetName val="KARNATAKA SOAP"/>
      <sheetName val="KAMADHENU PAINTS"/>
      <sheetName val="JAGANNATH OIL"/>
      <sheetName val="VIJAY HOME APPLIANCE"/>
      <sheetName val="PRAGATI DISTRIBUTOR"/>
      <sheetName val="GOPAL ZARDA"/>
      <sheetName val="R D M CARE"/>
      <sheetName val="lotte india"/>
      <sheetName val="EVERADY"/>
      <sheetName val="KAMALA DIST."/>
      <sheetName val="MYSORE POLYMER"/>
      <sheetName val="GINI &amp; JONY"/>
      <sheetName val="PADDAR TYRE"/>
      <sheetName val="J K TYRE LTD"/>
      <sheetName val="BAYER CORPS SCIENCE"/>
      <sheetName val="BAJAJ ELECTRICALS"/>
      <sheetName val="KANSAI NEROLAC SAMBALPUR"/>
      <sheetName val="TAI INDUSTRIES"/>
      <sheetName val="APPLO TYRES"/>
      <sheetName val="PATTANAIK ASSOCIATES"/>
      <sheetName val="OM ASSOCIATES"/>
      <sheetName val="NIPPO BATTERY BBSR"/>
      <sheetName val="NIPPO BATTERY SAMBALPUR"/>
      <sheetName val="NIPPO BATTERY CO."/>
      <sheetName val="RENUKA PHARMA"/>
      <sheetName val="POLARAN MARKETING"/>
      <sheetName val="V-GUARD IND"/>
      <sheetName val="GOODYEAR"/>
      <sheetName val="ESCALATIONS"/>
      <sheetName val="SAFARI SALES"/>
      <sheetName val="SIVANANDA"/>
      <sheetName val="CITY CARREER"/>
      <sheetName val="HEINZ INDIA"/>
      <sheetName val="GRL INTERNATIONAL"/>
      <sheetName val="DEEVEESHA"/>
      <sheetName val="WRIGLEY INDIA"/>
      <sheetName val="CAPITAL AGENCY"/>
      <sheetName val="KOUSHAL &amp; C S CORPN."/>
      <sheetName val="KAMDAR SALES"/>
      <sheetName val="ANTLANTIC LUBRICANTS"/>
      <sheetName val="DHARAMPAL SATYAPAL"/>
      <sheetName val="SACHIDANANDA"/>
      <sheetName val="CENTURY FIBER"/>
      <sheetName val="KEVENTOR"/>
      <sheetName val="DRUGADEVI TRANSPORT"/>
      <sheetName val=" J G HOSIARY"/>
      <sheetName val="HAWKINS COOKER"/>
      <sheetName val="ARISTO ENTERP"/>
      <sheetName val="CREATIVE ASSOCIATES"/>
      <sheetName val="GREEN PLY"/>
      <sheetName val="OMKAR"/>
      <sheetName val="LUMUNUS TECHNO"/>
      <sheetName val="RUCHI"/>
      <sheetName val="RADHA KRU SALES "/>
      <sheetName val="VISHAVA"/>
      <sheetName val="AUTO"/>
      <sheetName val="LEO TRADING"/>
      <sheetName val="JYOTI LAB (HENKLE)"/>
      <sheetName val="MEGHA"/>
      <sheetName val="AEELITE LOGISTICS"/>
      <sheetName val="TARA PAINTS"/>
      <sheetName val="COROMANDEL"/>
      <sheetName val="HINDUSTAN AG (DABOUR"/>
      <sheetName val="HINUSTAN AGEN (SPICE &amp; VICCO"/>
      <sheetName val="HINDUSTAN ENTER"/>
      <sheetName val="HINDUSTAN DISTRIBUTORS"/>
      <sheetName val="NEELAMADHAB"/>
      <sheetName val="RADHAKRISHNA SALES"/>
      <sheetName val="MYSORE DEEP PERFUMEMARY"/>
      <sheetName val="RAMAN SHREE CONSUMER"/>
      <sheetName val="DHANRAJ TRADING"/>
      <sheetName val="GODREJ"/>
      <sheetName val="V K TRADERS"/>
      <sheetName val="PRADYUT MARKETING"/>
      <sheetName val="SARADA AGENCY"/>
      <sheetName val="HINDUSTAN CYCLE"/>
      <sheetName val="FINOLEX CABELES"/>
      <sheetName val="SHRUTI AGENCY"/>
      <sheetName val="FINOLEX CABLES"/>
      <sheetName val="ANAND CARRIER"/>
      <sheetName val="COLGATE"/>
      <sheetName val="HAIER APPLIENCE"/>
      <sheetName val="BIRLA TYRES"/>
      <sheetName val="BHARAT PETROLIUM"/>
      <sheetName val="CACHET PHARMA"/>
      <sheetName val="TRUCKERS INDIA (ITC)"/>
      <sheetName val="ANUSKA ENT"/>
      <sheetName val="TARINI ENT"/>
      <sheetName val="EMSON"/>
      <sheetName val="LG ELECTRONICS"/>
      <sheetName val="GOPAL CONSUMER"/>
      <sheetName val="VARDHAMAN YARNS "/>
      <sheetName val="PENSOL INDUSTRIES"/>
      <sheetName val="URMEE FOODS PRODUCTS"/>
      <sheetName val="BIOSTARDT INDIA"/>
      <sheetName val="UNITED PHOSPHOROUS"/>
      <sheetName val="SIMPLEX MARKETING"/>
      <sheetName val="GLAZE PLASTICS"/>
      <sheetName val="SAMPATRAY &amp; SONS"/>
      <sheetName val="SAHOO MEDIA"/>
      <sheetName val="PRINCEWATE INTERNATIONAL"/>
      <sheetName val="ANNAPURNA AG (OTHER)"/>
      <sheetName val="AMBICA AGARBATI"/>
      <sheetName val="MEYER ORGANICS"/>
      <sheetName val="BHARATI ELECTRICALS"/>
      <sheetName val="JNARAYAN AGEN"/>
      <sheetName val="SHREE SAI ENTER"/>
      <sheetName val="EASTERN GOURMENT"/>
      <sheetName val="J K TYRE SBP"/>
      <sheetName val="INDIAN HERBS CO"/>
      <sheetName val="LIVGUARD ENERGY"/>
      <sheetName val="KORAS INDIA"/>
      <sheetName val="KRISHI RASAYAN BDK"/>
      <sheetName val="CHEMIDOM"/>
      <sheetName val="JMB ENT"/>
      <sheetName val="SOBHA AGENCY"/>
      <sheetName val="WIN MEDICARE"/>
      <sheetName val="BHARATI ENTER"/>
      <sheetName val="KONARK TYRE"/>
      <sheetName val="BHARAT TRADERS"/>
      <sheetName val="HPL ELECTRICALS"/>
      <sheetName val="ABBOTT HEALTH FOOD"/>
      <sheetName val="SAMTAI COMETICS"/>
      <sheetName val="SPEEDWAYS TYRE"/>
      <sheetName val="BANSAL TRADING"/>
      <sheetName val="GEMINI EDIBLE"/>
      <sheetName val="MYK LATGICRETE"/>
      <sheetName val="SAFE CHEM INDUSTRIES"/>
      <sheetName val="ROYAL MARKETING"/>
      <sheetName val="ZAR METAMOPHOSE"/>
      <sheetName val="SHREE GAJAPATI PAINTS"/>
      <sheetName val="POLYCAB ELECTRICAL"/>
      <sheetName val="POLYCAB WIRE"/>
      <sheetName val="POSIAN PHARMA"/>
      <sheetName val="ANNAPURNA AGEN (TEA)"/>
      <sheetName val="INTEGRITY HOUSE"/>
      <sheetName val="ABBOTT INDIA"/>
      <sheetName val="SUJATA ENTER"/>
      <sheetName val="DHARAMPAL PREMCHAND"/>
      <sheetName val="ANJANA ENTER"/>
      <sheetName val="INTEX"/>
      <sheetName val="E4 HOUSE"/>
      <sheetName val="ADAMA INDIA"/>
      <sheetName val="SUPERMAX"/>
      <sheetName val="GSB FORMS"/>
      <sheetName val="DRISTI CONSUMER"/>
      <sheetName val="KPR AGROCHEM"/>
      <sheetName val="PSI INDIA "/>
      <sheetName val="KAMDAR AG"/>
      <sheetName val="SR TRADING"/>
      <sheetName val="NEETA ENT"/>
      <sheetName val="PARIDHI INDUSTRIES"/>
      <sheetName val="SAVITA OIL, CHAPMAN"/>
      <sheetName val="MANDELEZ"/>
      <sheetName val="SHREE SAI AGENCY MANGULI"/>
      <sheetName val="L S LOGISTICS (CELLO)"/>
      <sheetName val="SHANTI COMM"/>
      <sheetName val="INLAND LOGISTICS"/>
      <sheetName val="ARYAN ENTER"/>
      <sheetName val="RAL CONSUMER"/>
      <sheetName val="TCI SUPPLY"/>
      <sheetName val="NUTRICIA"/>
      <sheetName val="GUPTA POWER"/>
      <sheetName val="SURAMA ENTER"/>
      <sheetName val="IFFCO-MC"/>
      <sheetName val="DIXCY TEXTILES"/>
      <sheetName val="CONA ELECTRICALS"/>
      <sheetName val="MALHOTRA MARKETING"/>
      <sheetName val="POURASH ENT"/>
      <sheetName val="DHP INTERNATIONAL"/>
      <sheetName val="JUNA BIJAY AG"/>
      <sheetName val="RECON OIL"/>
      <sheetName val="SHUBHKART"/>
      <sheetName val="TORQUE PHARMA"/>
      <sheetName val="AJAY KUMAR RAHUL"/>
      <sheetName val="N Q SOLUTION"/>
      <sheetName val="METRO TYRE"/>
      <sheetName val="RAVI MARKETING JAGATPUR"/>
      <sheetName val="ESDEE PAINTS"/>
      <sheetName val="IL &amp; FS"/>
      <sheetName val="DABUR INDIA LTD"/>
      <sheetName val="PRAYAG SALES "/>
      <sheetName val="ODISHA SALES (APIS)"/>
      <sheetName val="ODISHA SALES (JOLEN)"/>
      <sheetName val="GENTRUST CONSUMER"/>
      <sheetName val="ALMONARD"/>
      <sheetName val="DUNCAN TEA"/>
      <sheetName val="PRETI AGENCIES"/>
      <sheetName val="SINGER INDIA "/>
      <sheetName val="SUBHAM ENT"/>
      <sheetName val="PRABHUDAYAL"/>
      <sheetName val="SHREE SHYAM DIST (ABBOTT)"/>
      <sheetName val="RADISSON PAINTS"/>
      <sheetName val="GK WAREHOUSE"/>
      <sheetName val="CHEMOLIUMS"/>
      <sheetName val="JAY TRADING"/>
      <sheetName val="JK PROTOMAX"/>
      <sheetName val="CREATIVE PAINTS"/>
      <sheetName val="SHREE MAA AG"/>
      <sheetName val="SHREE HANUMAN AG"/>
      <sheetName val="FLY INDUSTRIES"/>
      <sheetName val="LAXMI AGENCY (LINC)"/>
      <sheetName val="SCORPION"/>
      <sheetName val="RICARD PAINTS"/>
      <sheetName val="ADDISION PAINTS"/>
      <sheetName val="FUTURE INDIA LOG"/>
      <sheetName val="SINGHANIA ASS (COOKER)"/>
      <sheetName val="DEEP ENT"/>
      <sheetName val="HPM CHEMICAL"/>
      <sheetName val="AIR TRANSPORT ASSAM"/>
      <sheetName val="P S ENTER"/>
      <sheetName val="MOKSH AGARBATI"/>
      <sheetName val="UNIVERSAL CORPN."/>
      <sheetName val="SHREE MAHILA GRIHA"/>
      <sheetName val="ASQUARE FOODS"/>
      <sheetName val="CAVIN CARE"/>
      <sheetName val="INBICO INDIA "/>
      <sheetName val="KELLOGG"/>
      <sheetName val="MARS INDIA "/>
      <sheetName val="FRANCO INDIA"/>
      <sheetName val="KLF NIRMAL"/>
      <sheetName val="PAL AUTO ELECT"/>
      <sheetName val="CAPER INDIA "/>
      <sheetName val="EASTERN TRADING"/>
      <sheetName val="SHIVAM HITECH STEEL"/>
      <sheetName val="USHODAYA "/>
      <sheetName val="L N TRADERS"/>
      <sheetName val="HARTEX RUBBER"/>
      <sheetName val="KRISHNA STEEL"/>
      <sheetName val="JAIN ENTER"/>
      <sheetName val="MSD CORPORATION"/>
      <sheetName val="KEYCEE LABORATORIES"/>
      <sheetName val="GULMARG PRODUCT"/>
      <sheetName val="MAHAJAN TYRE"/>
      <sheetName val="INSHAAN HEALTH"/>
      <sheetName val="S S MARKETING"/>
      <sheetName val="SARASWATI ENT"/>
      <sheetName val="EXPRESS ROADWAYS"/>
      <sheetName val="GODREJ CONSUMER"/>
      <sheetName val="KOYAS PERFUMARY"/>
      <sheetName val="BRIDGESTONE TYRE"/>
      <sheetName val="OLIVE CABLE"/>
      <sheetName val="SUBHAS KU RAUL KU"/>
      <sheetName val="RATNAKAR "/>
      <sheetName val="SHREE SHYAM MINDA BATT"/>
      <sheetName val="GANESH GRAINS "/>
      <sheetName val="BG DISTRIBUTORS"/>
      <sheetName val="Sheet1"/>
      <sheetName val="DS SPICE CO"/>
      <sheetName val="DHP INTER"/>
      <sheetName val="PRIMCO INDUSTRIES"/>
      <sheetName val="MAN PASAND"/>
      <sheetName val="LOCK MASTER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>
        <row r="3">
          <cell r="C3" t="str">
            <v>ANGUL</v>
          </cell>
          <cell r="D3">
            <v>30.74</v>
          </cell>
          <cell r="E3">
            <v>33.81</v>
          </cell>
          <cell r="F3">
            <v>37.950000000000003</v>
          </cell>
        </row>
        <row r="4">
          <cell r="C4" t="str">
            <v>BALASORE</v>
          </cell>
          <cell r="D4">
            <v>23.95</v>
          </cell>
          <cell r="E4">
            <v>26.35</v>
          </cell>
          <cell r="F4">
            <v>28.38</v>
          </cell>
        </row>
        <row r="5">
          <cell r="C5" t="str">
            <v>BALIKUDA</v>
          </cell>
        </row>
        <row r="6">
          <cell r="C6" t="str">
            <v>BALUGAON</v>
          </cell>
          <cell r="D6">
            <v>29.28</v>
          </cell>
          <cell r="E6">
            <v>32.21</v>
          </cell>
        </row>
        <row r="7">
          <cell r="C7" t="str">
            <v>BARAGARH</v>
          </cell>
          <cell r="D7">
            <v>73.180000000000007</v>
          </cell>
          <cell r="E7">
            <v>80.5</v>
          </cell>
        </row>
        <row r="8">
          <cell r="C8" t="str">
            <v>BARIPADA</v>
          </cell>
          <cell r="D8">
            <v>23.95</v>
          </cell>
          <cell r="E8">
            <v>26.35</v>
          </cell>
          <cell r="F8">
            <v>29.81</v>
          </cell>
        </row>
        <row r="9">
          <cell r="C9" t="str">
            <v>BERHAMPUR</v>
          </cell>
        </row>
        <row r="10">
          <cell r="C10" t="str">
            <v>BHADRAK</v>
          </cell>
          <cell r="D10">
            <v>26.34</v>
          </cell>
          <cell r="E10">
            <v>28.97</v>
          </cell>
          <cell r="F10">
            <v>32.450000000000003</v>
          </cell>
        </row>
        <row r="11">
          <cell r="C11" t="str">
            <v>BHUBANESWAR</v>
          </cell>
          <cell r="D11">
            <v>20.48</v>
          </cell>
          <cell r="E11">
            <v>22.53</v>
          </cell>
        </row>
        <row r="12">
          <cell r="C12" t="str">
            <v>BOLANGIR</v>
          </cell>
          <cell r="D12">
            <v>86.49</v>
          </cell>
          <cell r="E12">
            <v>95.14</v>
          </cell>
        </row>
        <row r="13">
          <cell r="C13" t="str">
            <v>CHARAMPA</v>
          </cell>
          <cell r="D13">
            <v>35.119999999999997</v>
          </cell>
          <cell r="E13">
            <v>38.630000000000003</v>
          </cell>
          <cell r="F13">
            <v>43.34</v>
          </cell>
        </row>
        <row r="14">
          <cell r="C14" t="str">
            <v>CHHEND</v>
          </cell>
          <cell r="D14">
            <v>35.119999999999997</v>
          </cell>
          <cell r="E14">
            <v>38.630000000000003</v>
          </cell>
        </row>
        <row r="15">
          <cell r="C15" t="str">
            <v>DAMANJODI</v>
          </cell>
          <cell r="D15" t="str">
            <v>2156 FIX</v>
          </cell>
          <cell r="E15">
            <v>2371</v>
          </cell>
        </row>
        <row r="16">
          <cell r="C16" t="str">
            <v>DHENKANAL</v>
          </cell>
          <cell r="D16">
            <v>35.119999999999997</v>
          </cell>
          <cell r="E16">
            <v>38.630000000000003</v>
          </cell>
          <cell r="F16">
            <v>43.45</v>
          </cell>
        </row>
        <row r="17">
          <cell r="C17" t="str">
            <v>DIPASIKHA</v>
          </cell>
          <cell r="D17" t="str">
            <v>1663 FIX</v>
          </cell>
          <cell r="E17">
            <v>1829</v>
          </cell>
        </row>
        <row r="18">
          <cell r="C18" t="str">
            <v>JAGATSINGHPUR</v>
          </cell>
          <cell r="D18">
            <v>35.119999999999997</v>
          </cell>
          <cell r="E18">
            <v>38.630000000000003</v>
          </cell>
          <cell r="F18">
            <v>43.45</v>
          </cell>
        </row>
        <row r="19">
          <cell r="C19" t="str">
            <v>JAJPUR ROAD</v>
          </cell>
          <cell r="E19">
            <v>48.63</v>
          </cell>
          <cell r="F19">
            <v>38.630000000000003</v>
          </cell>
        </row>
        <row r="20">
          <cell r="C20" t="str">
            <v>JAJPUR TOWN</v>
          </cell>
          <cell r="D20">
            <v>35.119999999999997</v>
          </cell>
          <cell r="E20">
            <v>38.630000000000003</v>
          </cell>
          <cell r="F20">
            <v>43.45</v>
          </cell>
        </row>
        <row r="21">
          <cell r="C21" t="str">
            <v>JARKA</v>
          </cell>
          <cell r="D21">
            <v>35.119999999999997</v>
          </cell>
          <cell r="E21">
            <v>38.630000000000003</v>
          </cell>
          <cell r="F21">
            <v>43.45</v>
          </cell>
        </row>
        <row r="22">
          <cell r="C22" t="str">
            <v>JEYPORE</v>
          </cell>
          <cell r="D22">
            <v>58.24</v>
          </cell>
          <cell r="E22">
            <v>64.06</v>
          </cell>
        </row>
        <row r="23">
          <cell r="C23" t="str">
            <v>JHARSUGUDA</v>
          </cell>
          <cell r="D23">
            <v>33.26</v>
          </cell>
          <cell r="E23">
            <v>36.590000000000003</v>
          </cell>
        </row>
        <row r="24">
          <cell r="C24" t="str">
            <v>KENDRAPARA</v>
          </cell>
          <cell r="D24">
            <v>46.57</v>
          </cell>
          <cell r="E24">
            <v>51.23</v>
          </cell>
        </row>
        <row r="25">
          <cell r="C25" t="str">
            <v>KEONJHAR</v>
          </cell>
          <cell r="D25">
            <v>51.23</v>
          </cell>
          <cell r="E25">
            <v>56.35</v>
          </cell>
        </row>
        <row r="26">
          <cell r="C26" t="str">
            <v>KHURDA</v>
          </cell>
          <cell r="D26">
            <v>35.119999999999997</v>
          </cell>
          <cell r="E26">
            <v>38.630000000000003</v>
          </cell>
          <cell r="F26">
            <v>38.630000000000003</v>
          </cell>
        </row>
        <row r="27">
          <cell r="C27" t="str">
            <v>KUJANGA</v>
          </cell>
          <cell r="D27">
            <v>35.119999999999997</v>
          </cell>
          <cell r="E27">
            <v>38.630000000000003</v>
          </cell>
          <cell r="F27">
            <v>38.72</v>
          </cell>
        </row>
        <row r="28">
          <cell r="C28" t="str">
            <v>MALKANGIRI</v>
          </cell>
          <cell r="D28">
            <v>159.66999999999999</v>
          </cell>
          <cell r="E28">
            <v>175.64</v>
          </cell>
        </row>
        <row r="29">
          <cell r="C29" t="str">
            <v>MANIJANGA</v>
          </cell>
          <cell r="D29">
            <v>35.119999999999997</v>
          </cell>
          <cell r="E29">
            <v>38.630000000000003</v>
          </cell>
          <cell r="F29">
            <v>38.72</v>
          </cell>
        </row>
        <row r="30">
          <cell r="C30" t="str">
            <v>NALCO (PLANT)</v>
          </cell>
          <cell r="D30" t="str">
            <v>1663 FIX</v>
          </cell>
          <cell r="E30">
            <v>1829</v>
          </cell>
        </row>
        <row r="31">
          <cell r="C31" t="str">
            <v>NISCHINTKOILI</v>
          </cell>
          <cell r="D31">
            <v>35.119999999999997</v>
          </cell>
          <cell r="E31">
            <v>38.630000000000003</v>
          </cell>
          <cell r="F31">
            <v>38.72</v>
          </cell>
        </row>
        <row r="32">
          <cell r="C32" t="str">
            <v>NTPC KANIHA</v>
          </cell>
          <cell r="D32" t="str">
            <v>1663 FIX</v>
          </cell>
          <cell r="E32">
            <v>1829</v>
          </cell>
        </row>
        <row r="33">
          <cell r="C33" t="str">
            <v>PANISALIA</v>
          </cell>
          <cell r="D33">
            <v>35.119999999999997</v>
          </cell>
          <cell r="E33">
            <v>38.630000000000003</v>
          </cell>
        </row>
        <row r="34">
          <cell r="C34" t="str">
            <v>PARADEEP</v>
          </cell>
          <cell r="D34" t="str">
            <v>1663 FIX</v>
          </cell>
          <cell r="E34">
            <v>1829</v>
          </cell>
        </row>
        <row r="35">
          <cell r="C35" t="str">
            <v>PARALAKHEMUNDI</v>
          </cell>
          <cell r="D35">
            <v>85.01</v>
          </cell>
          <cell r="E35">
            <v>93.51</v>
          </cell>
          <cell r="F35">
            <v>93.51</v>
          </cell>
        </row>
        <row r="36">
          <cell r="C36" t="str">
            <v>PURI</v>
          </cell>
        </row>
        <row r="37">
          <cell r="C37" t="str">
            <v>ROURKELA</v>
          </cell>
          <cell r="D37">
            <v>35.119999999999997</v>
          </cell>
          <cell r="E37">
            <v>38.630000000000003</v>
          </cell>
        </row>
        <row r="38">
          <cell r="C38" t="str">
            <v>SAMBALPUR</v>
          </cell>
          <cell r="D38">
            <v>35.119999999999997</v>
          </cell>
          <cell r="E38">
            <v>38.630000000000003</v>
          </cell>
        </row>
        <row r="39">
          <cell r="C39" t="str">
            <v>SORO</v>
          </cell>
        </row>
        <row r="40">
          <cell r="C40" t="str">
            <v>SUNDERGARH</v>
          </cell>
          <cell r="D40">
            <v>46.57</v>
          </cell>
          <cell r="E40">
            <v>51.23</v>
          </cell>
        </row>
      </sheetData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8"/>
  <sheetViews>
    <sheetView tabSelected="1" workbookViewId="0">
      <selection activeCell="P3" sqref="P3"/>
    </sheetView>
  </sheetViews>
  <sheetFormatPr defaultRowHeight="15"/>
  <cols>
    <col min="1" max="1" width="3" bestFit="1" customWidth="1"/>
    <col min="2" max="2" width="9.7109375" bestFit="1" customWidth="1"/>
    <col min="3" max="3" width="11.7109375" bestFit="1" customWidth="1"/>
    <col min="4" max="4" width="15.28515625" customWidth="1"/>
    <col min="5" max="5" width="6.42578125" bestFit="1" customWidth="1"/>
    <col min="6" max="6" width="13.5703125" bestFit="1" customWidth="1"/>
    <col min="7" max="7" width="5.42578125" bestFit="1" customWidth="1"/>
    <col min="8" max="8" width="5.5703125" bestFit="1" customWidth="1"/>
    <col min="9" max="9" width="6.5703125" bestFit="1" customWidth="1"/>
    <col min="10" max="10" width="5.5703125" bestFit="1" customWidth="1"/>
    <col min="11" max="11" width="6.42578125" bestFit="1" customWidth="1"/>
    <col min="12" max="12" width="7.5703125" bestFit="1" customWidth="1"/>
  </cols>
  <sheetData>
    <row r="1" spans="1:15" s="1" customFormat="1" ht="78" customHeight="1">
      <c r="A1" s="24"/>
      <c r="B1" s="24"/>
      <c r="C1" s="24"/>
      <c r="D1" s="24"/>
      <c r="E1" s="24"/>
      <c r="F1" s="24"/>
      <c r="G1" s="24"/>
      <c r="H1" s="25" t="s">
        <v>13</v>
      </c>
      <c r="I1" s="25"/>
      <c r="J1" s="25"/>
      <c r="K1" s="25"/>
      <c r="L1" s="25"/>
      <c r="O1" s="2"/>
    </row>
    <row r="2" spans="1:15" s="1" customFormat="1" ht="78" customHeight="1">
      <c r="A2" s="26" t="s">
        <v>14</v>
      </c>
      <c r="B2" s="27"/>
      <c r="C2" s="27"/>
      <c r="D2" s="27"/>
      <c r="E2" s="27"/>
      <c r="F2" s="27"/>
      <c r="G2" s="28"/>
      <c r="H2" s="29" t="s">
        <v>71</v>
      </c>
      <c r="I2" s="25"/>
      <c r="J2" s="25"/>
      <c r="K2" s="25"/>
      <c r="L2" s="25"/>
      <c r="N2" s="2"/>
    </row>
    <row r="3" spans="1:15">
      <c r="A3" s="5" t="s">
        <v>17</v>
      </c>
      <c r="B3" s="5" t="s">
        <v>4</v>
      </c>
      <c r="C3" s="5" t="s">
        <v>18</v>
      </c>
      <c r="D3" s="6" t="s">
        <v>19</v>
      </c>
      <c r="E3" s="6" t="s">
        <v>5</v>
      </c>
      <c r="F3" s="5" t="s">
        <v>20</v>
      </c>
      <c r="G3" s="5" t="s">
        <v>6</v>
      </c>
      <c r="H3" s="7" t="s">
        <v>7</v>
      </c>
      <c r="I3" s="7" t="s">
        <v>8</v>
      </c>
      <c r="J3" s="7" t="s">
        <v>9</v>
      </c>
      <c r="K3" s="7" t="s">
        <v>10</v>
      </c>
      <c r="L3" s="7" t="s">
        <v>11</v>
      </c>
    </row>
    <row r="4" spans="1:15">
      <c r="A4" s="8">
        <v>1</v>
      </c>
      <c r="B4" s="9" t="s">
        <v>21</v>
      </c>
      <c r="C4" s="9" t="s">
        <v>22</v>
      </c>
      <c r="D4" s="10" t="s">
        <v>23</v>
      </c>
      <c r="E4" s="10" t="s">
        <v>12</v>
      </c>
      <c r="F4" s="9" t="s">
        <v>1</v>
      </c>
      <c r="G4" s="9">
        <v>18</v>
      </c>
      <c r="H4" s="11">
        <f>VLOOKUP(F4,'[1]ARISTO PHARMASEUTICALS'!$C$3:$F$43,4,FALSE)</f>
        <v>43.45</v>
      </c>
      <c r="I4" s="11">
        <f>G4*H4*20%</f>
        <v>156.42000000000002</v>
      </c>
      <c r="J4" s="11">
        <f>G4*2</f>
        <v>36</v>
      </c>
      <c r="K4" s="11">
        <v>35</v>
      </c>
      <c r="L4" s="11">
        <f>G4*H4+I4+J4+K4</f>
        <v>1009.52</v>
      </c>
      <c r="M4" s="33"/>
    </row>
    <row r="5" spans="1:15">
      <c r="A5" s="8">
        <f>A4+1</f>
        <v>2</v>
      </c>
      <c r="B5" s="9" t="s">
        <v>21</v>
      </c>
      <c r="C5" s="9" t="s">
        <v>24</v>
      </c>
      <c r="D5" s="10" t="s">
        <v>25</v>
      </c>
      <c r="E5" s="10" t="s">
        <v>12</v>
      </c>
      <c r="F5" s="9" t="s">
        <v>1</v>
      </c>
      <c r="G5" s="9">
        <v>2</v>
      </c>
      <c r="H5" s="11">
        <f>VLOOKUP(F5,'[1]ARISTO PHARMASEUTICALS'!$C$3:$F$43,4,FALSE)</f>
        <v>43.45</v>
      </c>
      <c r="I5" s="11">
        <f t="shared" ref="I5:I24" si="0">G5*H5*20%</f>
        <v>17.380000000000003</v>
      </c>
      <c r="J5" s="11">
        <f t="shared" ref="J5:J24" si="1">G5*2</f>
        <v>4</v>
      </c>
      <c r="K5" s="11">
        <v>35</v>
      </c>
      <c r="L5" s="11">
        <f t="shared" ref="L5:L24" si="2">G5*H5+I5+J5+K5</f>
        <v>143.28</v>
      </c>
      <c r="M5" s="33"/>
    </row>
    <row r="6" spans="1:15">
      <c r="A6" s="8">
        <f t="shared" ref="A6:A24" si="3">A5+1</f>
        <v>3</v>
      </c>
      <c r="B6" s="9" t="s">
        <v>26</v>
      </c>
      <c r="C6" s="9" t="s">
        <v>27</v>
      </c>
      <c r="D6" s="10" t="s">
        <v>28</v>
      </c>
      <c r="E6" s="10" t="s">
        <v>12</v>
      </c>
      <c r="F6" s="9" t="s">
        <v>0</v>
      </c>
      <c r="G6" s="9">
        <v>32</v>
      </c>
      <c r="H6" s="11">
        <f>VLOOKUP(F6,'[1]ARISTO PHARMASEUTICALS'!$C$3:$F$43,4,FALSE)</f>
        <v>29.81</v>
      </c>
      <c r="I6" s="11">
        <f t="shared" si="0"/>
        <v>190.78399999999999</v>
      </c>
      <c r="J6" s="11">
        <f t="shared" si="1"/>
        <v>64</v>
      </c>
      <c r="K6" s="11">
        <v>35</v>
      </c>
      <c r="L6" s="11">
        <f t="shared" si="2"/>
        <v>1243.704</v>
      </c>
      <c r="M6" s="33"/>
    </row>
    <row r="7" spans="1:15">
      <c r="A7" s="8">
        <f t="shared" si="3"/>
        <v>4</v>
      </c>
      <c r="B7" s="9" t="s">
        <v>29</v>
      </c>
      <c r="C7" s="9" t="s">
        <v>30</v>
      </c>
      <c r="D7" s="10" t="s">
        <v>31</v>
      </c>
      <c r="E7" s="10" t="s">
        <v>12</v>
      </c>
      <c r="F7" s="9" t="s">
        <v>0</v>
      </c>
      <c r="G7" s="9">
        <v>2</v>
      </c>
      <c r="H7" s="11">
        <f>VLOOKUP(F7,'[1]ARISTO PHARMASEUTICALS'!$C$3:$F$43,4,FALSE)</f>
        <v>29.81</v>
      </c>
      <c r="I7" s="11">
        <f t="shared" si="0"/>
        <v>11.923999999999999</v>
      </c>
      <c r="J7" s="11">
        <f t="shared" si="1"/>
        <v>4</v>
      </c>
      <c r="K7" s="11">
        <v>35</v>
      </c>
      <c r="L7" s="11">
        <f t="shared" si="2"/>
        <v>110.544</v>
      </c>
      <c r="M7" s="33"/>
    </row>
    <row r="8" spans="1:15">
      <c r="A8" s="8">
        <f t="shared" si="3"/>
        <v>5</v>
      </c>
      <c r="B8" s="9" t="s">
        <v>29</v>
      </c>
      <c r="C8" s="9" t="s">
        <v>32</v>
      </c>
      <c r="D8" s="10" t="s">
        <v>33</v>
      </c>
      <c r="E8" s="10" t="s">
        <v>12</v>
      </c>
      <c r="F8" s="9" t="s">
        <v>1</v>
      </c>
      <c r="G8" s="9">
        <v>3</v>
      </c>
      <c r="H8" s="11">
        <f>VLOOKUP(F8,'[1]ARISTO PHARMASEUTICALS'!$C$3:$F$43,4,FALSE)</f>
        <v>43.45</v>
      </c>
      <c r="I8" s="11">
        <f t="shared" si="0"/>
        <v>26.070000000000007</v>
      </c>
      <c r="J8" s="11">
        <f t="shared" si="1"/>
        <v>6</v>
      </c>
      <c r="K8" s="11">
        <v>35</v>
      </c>
      <c r="L8" s="11">
        <f t="shared" si="2"/>
        <v>197.42000000000002</v>
      </c>
      <c r="M8" s="33"/>
    </row>
    <row r="9" spans="1:15">
      <c r="A9" s="8">
        <f t="shared" si="3"/>
        <v>6</v>
      </c>
      <c r="B9" s="9" t="s">
        <v>29</v>
      </c>
      <c r="C9" s="9" t="s">
        <v>34</v>
      </c>
      <c r="D9" s="10" t="s">
        <v>35</v>
      </c>
      <c r="E9" s="10" t="s">
        <v>12</v>
      </c>
      <c r="F9" s="9" t="s">
        <v>1</v>
      </c>
      <c r="G9" s="9">
        <v>15</v>
      </c>
      <c r="H9" s="11">
        <f>VLOOKUP(F9,'[1]ARISTO PHARMASEUTICALS'!$C$3:$F$43,4,FALSE)</f>
        <v>43.45</v>
      </c>
      <c r="I9" s="11">
        <f t="shared" si="0"/>
        <v>130.35</v>
      </c>
      <c r="J9" s="11">
        <f t="shared" si="1"/>
        <v>30</v>
      </c>
      <c r="K9" s="11">
        <v>35</v>
      </c>
      <c r="L9" s="11">
        <f t="shared" si="2"/>
        <v>847.1</v>
      </c>
      <c r="M9" s="33"/>
    </row>
    <row r="10" spans="1:15">
      <c r="A10" s="8">
        <f t="shared" si="3"/>
        <v>7</v>
      </c>
      <c r="B10" s="9" t="s">
        <v>36</v>
      </c>
      <c r="C10" s="9" t="s">
        <v>37</v>
      </c>
      <c r="D10" s="10" t="s">
        <v>38</v>
      </c>
      <c r="E10" s="10" t="s">
        <v>12</v>
      </c>
      <c r="F10" s="9" t="s">
        <v>3</v>
      </c>
      <c r="G10" s="9">
        <v>4</v>
      </c>
      <c r="H10" s="11">
        <f>VLOOKUP(F10,'[1]ARISTO PHARMASEUTICALS'!$C$3:$F$43,4,FALSE)</f>
        <v>28.38</v>
      </c>
      <c r="I10" s="11">
        <f t="shared" si="0"/>
        <v>22.704000000000001</v>
      </c>
      <c r="J10" s="11">
        <f t="shared" si="1"/>
        <v>8</v>
      </c>
      <c r="K10" s="11">
        <v>35</v>
      </c>
      <c r="L10" s="11">
        <f t="shared" si="2"/>
        <v>179.22399999999999</v>
      </c>
      <c r="M10" s="33"/>
    </row>
    <row r="11" spans="1:15">
      <c r="A11" s="8">
        <f t="shared" si="3"/>
        <v>8</v>
      </c>
      <c r="B11" s="9" t="s">
        <v>36</v>
      </c>
      <c r="C11" s="9" t="s">
        <v>39</v>
      </c>
      <c r="D11" s="10" t="s">
        <v>40</v>
      </c>
      <c r="E11" s="10" t="s">
        <v>12</v>
      </c>
      <c r="F11" s="9" t="s">
        <v>3</v>
      </c>
      <c r="G11" s="9">
        <v>27</v>
      </c>
      <c r="H11" s="11">
        <f>VLOOKUP(F11,'[1]ARISTO PHARMASEUTICALS'!$C$3:$F$43,4,FALSE)</f>
        <v>28.38</v>
      </c>
      <c r="I11" s="11">
        <f t="shared" si="0"/>
        <v>153.25200000000001</v>
      </c>
      <c r="J11" s="11">
        <f t="shared" si="1"/>
        <v>54</v>
      </c>
      <c r="K11" s="11">
        <v>35</v>
      </c>
      <c r="L11" s="11">
        <f t="shared" si="2"/>
        <v>1008.5119999999999</v>
      </c>
      <c r="M11" s="33"/>
    </row>
    <row r="12" spans="1:15">
      <c r="A12" s="8">
        <f t="shared" si="3"/>
        <v>9</v>
      </c>
      <c r="B12" s="9" t="s">
        <v>41</v>
      </c>
      <c r="C12" s="9" t="s">
        <v>42</v>
      </c>
      <c r="D12" s="10" t="s">
        <v>43</v>
      </c>
      <c r="E12" s="10" t="s">
        <v>12</v>
      </c>
      <c r="F12" s="9" t="s">
        <v>1</v>
      </c>
      <c r="G12" s="9">
        <v>1</v>
      </c>
      <c r="H12" s="11">
        <f>VLOOKUP(F12,'[1]ARISTO PHARMASEUTICALS'!$C$3:$F$43,4,FALSE)</f>
        <v>43.45</v>
      </c>
      <c r="I12" s="11">
        <f t="shared" si="0"/>
        <v>8.6900000000000013</v>
      </c>
      <c r="J12" s="11">
        <f t="shared" si="1"/>
        <v>2</v>
      </c>
      <c r="K12" s="11">
        <v>35</v>
      </c>
      <c r="L12" s="11">
        <f t="shared" si="2"/>
        <v>89.14</v>
      </c>
      <c r="M12" s="33"/>
    </row>
    <row r="13" spans="1:15">
      <c r="A13" s="8">
        <f t="shared" si="3"/>
        <v>10</v>
      </c>
      <c r="B13" s="9" t="s">
        <v>41</v>
      </c>
      <c r="C13" s="9" t="s">
        <v>44</v>
      </c>
      <c r="D13" s="10" t="s">
        <v>45</v>
      </c>
      <c r="E13" s="10" t="s">
        <v>12</v>
      </c>
      <c r="F13" s="9" t="s">
        <v>1</v>
      </c>
      <c r="G13" s="9">
        <v>1</v>
      </c>
      <c r="H13" s="11">
        <f>VLOOKUP(F13,'[1]ARISTO PHARMASEUTICALS'!$C$3:$F$43,4,FALSE)</f>
        <v>43.45</v>
      </c>
      <c r="I13" s="11">
        <f t="shared" si="0"/>
        <v>8.6900000000000013</v>
      </c>
      <c r="J13" s="11">
        <f t="shared" si="1"/>
        <v>2</v>
      </c>
      <c r="K13" s="11">
        <v>35</v>
      </c>
      <c r="L13" s="11">
        <f t="shared" si="2"/>
        <v>89.14</v>
      </c>
      <c r="M13" s="33"/>
    </row>
    <row r="14" spans="1:15" ht="30">
      <c r="A14" s="8">
        <f t="shared" si="3"/>
        <v>11</v>
      </c>
      <c r="B14" s="9" t="s">
        <v>41</v>
      </c>
      <c r="C14" s="9" t="s">
        <v>46</v>
      </c>
      <c r="D14" s="10" t="s">
        <v>47</v>
      </c>
      <c r="E14" s="10" t="s">
        <v>12</v>
      </c>
      <c r="F14" s="9" t="s">
        <v>1</v>
      </c>
      <c r="G14" s="9">
        <v>11</v>
      </c>
      <c r="H14" s="11">
        <f>VLOOKUP(F14,'[1]ARISTO PHARMASEUTICALS'!$C$3:$F$43,4,FALSE)</f>
        <v>43.45</v>
      </c>
      <c r="I14" s="11">
        <f t="shared" si="0"/>
        <v>95.590000000000018</v>
      </c>
      <c r="J14" s="11">
        <f t="shared" si="1"/>
        <v>22</v>
      </c>
      <c r="K14" s="11">
        <v>35</v>
      </c>
      <c r="L14" s="11">
        <f t="shared" si="2"/>
        <v>630.54000000000008</v>
      </c>
      <c r="M14" s="33"/>
    </row>
    <row r="15" spans="1:15">
      <c r="A15" s="8">
        <f t="shared" si="3"/>
        <v>12</v>
      </c>
      <c r="B15" s="9" t="s">
        <v>48</v>
      </c>
      <c r="C15" s="9" t="s">
        <v>49</v>
      </c>
      <c r="D15" s="10" t="s">
        <v>50</v>
      </c>
      <c r="E15" s="10" t="s">
        <v>12</v>
      </c>
      <c r="F15" s="9" t="s">
        <v>3</v>
      </c>
      <c r="G15" s="9">
        <v>4</v>
      </c>
      <c r="H15" s="11">
        <f>VLOOKUP(F15,'[1]ARISTO PHARMASEUTICALS'!$C$3:$F$43,4,FALSE)</f>
        <v>28.38</v>
      </c>
      <c r="I15" s="11">
        <f t="shared" si="0"/>
        <v>22.704000000000001</v>
      </c>
      <c r="J15" s="11">
        <f t="shared" si="1"/>
        <v>8</v>
      </c>
      <c r="K15" s="11">
        <v>35</v>
      </c>
      <c r="L15" s="11">
        <f t="shared" si="2"/>
        <v>179.22399999999999</v>
      </c>
      <c r="M15" s="33"/>
    </row>
    <row r="16" spans="1:15">
      <c r="A16" s="8">
        <f t="shared" si="3"/>
        <v>13</v>
      </c>
      <c r="B16" s="9" t="s">
        <v>48</v>
      </c>
      <c r="C16" s="9" t="s">
        <v>51</v>
      </c>
      <c r="D16" s="10" t="s">
        <v>52</v>
      </c>
      <c r="E16" s="10" t="s">
        <v>12</v>
      </c>
      <c r="F16" s="9" t="s">
        <v>3</v>
      </c>
      <c r="G16" s="9">
        <v>4</v>
      </c>
      <c r="H16" s="11">
        <f>VLOOKUP(F16,'[1]ARISTO PHARMASEUTICALS'!$C$3:$F$43,4,FALSE)</f>
        <v>28.38</v>
      </c>
      <c r="I16" s="11">
        <f t="shared" si="0"/>
        <v>22.704000000000001</v>
      </c>
      <c r="J16" s="11">
        <f t="shared" si="1"/>
        <v>8</v>
      </c>
      <c r="K16" s="11">
        <v>35</v>
      </c>
      <c r="L16" s="11">
        <f t="shared" si="2"/>
        <v>179.22399999999999</v>
      </c>
      <c r="M16" s="33"/>
    </row>
    <row r="17" spans="1:13">
      <c r="A17" s="8">
        <f t="shared" si="3"/>
        <v>14</v>
      </c>
      <c r="B17" s="9" t="s">
        <v>53</v>
      </c>
      <c r="C17" s="9" t="s">
        <v>54</v>
      </c>
      <c r="D17" s="10" t="s">
        <v>55</v>
      </c>
      <c r="E17" s="10" t="s">
        <v>12</v>
      </c>
      <c r="F17" s="9" t="s">
        <v>1</v>
      </c>
      <c r="G17" s="9">
        <v>1</v>
      </c>
      <c r="H17" s="11">
        <f>VLOOKUP(F17,'[1]ARISTO PHARMASEUTICALS'!$C$3:$F$43,4,FALSE)</f>
        <v>43.45</v>
      </c>
      <c r="I17" s="11">
        <f t="shared" si="0"/>
        <v>8.6900000000000013</v>
      </c>
      <c r="J17" s="11">
        <f t="shared" si="1"/>
        <v>2</v>
      </c>
      <c r="K17" s="11">
        <v>35</v>
      </c>
      <c r="L17" s="11">
        <f t="shared" si="2"/>
        <v>89.14</v>
      </c>
      <c r="M17" s="33"/>
    </row>
    <row r="18" spans="1:13" ht="30">
      <c r="A18" s="8">
        <f t="shared" si="3"/>
        <v>15</v>
      </c>
      <c r="B18" s="9" t="s">
        <v>53</v>
      </c>
      <c r="C18" s="9" t="s">
        <v>56</v>
      </c>
      <c r="D18" s="16" t="s">
        <v>70</v>
      </c>
      <c r="E18" s="10" t="s">
        <v>12</v>
      </c>
      <c r="F18" s="9" t="s">
        <v>1</v>
      </c>
      <c r="G18" s="9">
        <v>19</v>
      </c>
      <c r="H18" s="11">
        <f>VLOOKUP(F18,'[1]ARISTO PHARMASEUTICALS'!$C$3:$F$43,4,FALSE)</f>
        <v>43.45</v>
      </c>
      <c r="I18" s="11">
        <f t="shared" si="0"/>
        <v>165.11</v>
      </c>
      <c r="J18" s="11">
        <f t="shared" si="1"/>
        <v>38</v>
      </c>
      <c r="K18" s="11">
        <v>35</v>
      </c>
      <c r="L18" s="11">
        <f t="shared" si="2"/>
        <v>1063.6600000000001</v>
      </c>
      <c r="M18" s="33"/>
    </row>
    <row r="19" spans="1:13">
      <c r="A19" s="8">
        <f t="shared" si="3"/>
        <v>16</v>
      </c>
      <c r="B19" s="9" t="s">
        <v>53</v>
      </c>
      <c r="C19" s="9" t="s">
        <v>57</v>
      </c>
      <c r="D19" s="10" t="s">
        <v>58</v>
      </c>
      <c r="E19" s="10" t="s">
        <v>12</v>
      </c>
      <c r="F19" s="9" t="s">
        <v>0</v>
      </c>
      <c r="G19" s="9">
        <v>1</v>
      </c>
      <c r="H19" s="11">
        <f>VLOOKUP(F19,'[1]ARISTO PHARMASEUTICALS'!$C$3:$F$43,4,FALSE)</f>
        <v>29.81</v>
      </c>
      <c r="I19" s="11">
        <f t="shared" si="0"/>
        <v>5.9619999999999997</v>
      </c>
      <c r="J19" s="11">
        <f t="shared" si="1"/>
        <v>2</v>
      </c>
      <c r="K19" s="11">
        <v>35</v>
      </c>
      <c r="L19" s="11">
        <f t="shared" si="2"/>
        <v>72.771999999999991</v>
      </c>
      <c r="M19" s="33"/>
    </row>
    <row r="20" spans="1:13">
      <c r="A20" s="8">
        <f t="shared" si="3"/>
        <v>17</v>
      </c>
      <c r="B20" s="9" t="s">
        <v>53</v>
      </c>
      <c r="C20" s="9" t="s">
        <v>59</v>
      </c>
      <c r="D20" s="10" t="s">
        <v>60</v>
      </c>
      <c r="E20" s="10" t="s">
        <v>12</v>
      </c>
      <c r="F20" s="9" t="s">
        <v>0</v>
      </c>
      <c r="G20" s="9">
        <v>1</v>
      </c>
      <c r="H20" s="11">
        <f>VLOOKUP(F20,'[1]ARISTO PHARMASEUTICALS'!$C$3:$F$43,4,FALSE)</f>
        <v>29.81</v>
      </c>
      <c r="I20" s="11">
        <f t="shared" si="0"/>
        <v>5.9619999999999997</v>
      </c>
      <c r="J20" s="11">
        <f t="shared" si="1"/>
        <v>2</v>
      </c>
      <c r="K20" s="11">
        <v>35</v>
      </c>
      <c r="L20" s="11">
        <f t="shared" si="2"/>
        <v>72.771999999999991</v>
      </c>
      <c r="M20" s="33"/>
    </row>
    <row r="21" spans="1:13">
      <c r="A21" s="8">
        <f t="shared" si="3"/>
        <v>18</v>
      </c>
      <c r="B21" s="9" t="s">
        <v>53</v>
      </c>
      <c r="C21" s="9" t="s">
        <v>61</v>
      </c>
      <c r="D21" s="10" t="s">
        <v>62</v>
      </c>
      <c r="E21" s="10" t="s">
        <v>12</v>
      </c>
      <c r="F21" s="9" t="s">
        <v>0</v>
      </c>
      <c r="G21" s="9">
        <v>21</v>
      </c>
      <c r="H21" s="11">
        <f>VLOOKUP(F21,'[1]ARISTO PHARMASEUTICALS'!$C$3:$F$43,4,FALSE)</f>
        <v>29.81</v>
      </c>
      <c r="I21" s="11">
        <f t="shared" si="0"/>
        <v>125.202</v>
      </c>
      <c r="J21" s="11">
        <f t="shared" si="1"/>
        <v>42</v>
      </c>
      <c r="K21" s="11">
        <v>35</v>
      </c>
      <c r="L21" s="11">
        <f t="shared" si="2"/>
        <v>828.21199999999999</v>
      </c>
      <c r="M21" s="33"/>
    </row>
    <row r="22" spans="1:13" ht="30.75" customHeight="1">
      <c r="A22" s="8">
        <f t="shared" si="3"/>
        <v>19</v>
      </c>
      <c r="B22" s="9" t="s">
        <v>53</v>
      </c>
      <c r="C22" s="9" t="s">
        <v>63</v>
      </c>
      <c r="D22" s="10" t="s">
        <v>64</v>
      </c>
      <c r="E22" s="10" t="s">
        <v>12</v>
      </c>
      <c r="F22" s="9" t="s">
        <v>2</v>
      </c>
      <c r="G22" s="9">
        <v>11</v>
      </c>
      <c r="H22" s="11">
        <f>VLOOKUP(F22,'[1]ARISTO PHARMASEUTICALS'!$C$3:$F$43,4,FALSE)</f>
        <v>37.950000000000003</v>
      </c>
      <c r="I22" s="11">
        <f t="shared" si="0"/>
        <v>83.490000000000009</v>
      </c>
      <c r="J22" s="11">
        <f t="shared" si="1"/>
        <v>22</v>
      </c>
      <c r="K22" s="11">
        <v>35</v>
      </c>
      <c r="L22" s="11">
        <f t="shared" si="2"/>
        <v>557.94000000000005</v>
      </c>
      <c r="M22" s="33"/>
    </row>
    <row r="23" spans="1:13">
      <c r="A23" s="8">
        <f t="shared" si="3"/>
        <v>20</v>
      </c>
      <c r="B23" s="9" t="s">
        <v>65</v>
      </c>
      <c r="C23" s="9" t="s">
        <v>66</v>
      </c>
      <c r="D23" s="10" t="s">
        <v>67</v>
      </c>
      <c r="E23" s="10" t="s">
        <v>12</v>
      </c>
      <c r="F23" s="9" t="s">
        <v>2</v>
      </c>
      <c r="G23" s="9">
        <v>1</v>
      </c>
      <c r="H23" s="11">
        <f>VLOOKUP(F23,'[1]ARISTO PHARMASEUTICALS'!$C$3:$F$43,4,FALSE)</f>
        <v>37.950000000000003</v>
      </c>
      <c r="I23" s="11">
        <f t="shared" si="0"/>
        <v>7.5900000000000007</v>
      </c>
      <c r="J23" s="11">
        <f t="shared" si="1"/>
        <v>2</v>
      </c>
      <c r="K23" s="11">
        <v>35</v>
      </c>
      <c r="L23" s="11">
        <f t="shared" si="2"/>
        <v>82.54</v>
      </c>
      <c r="M23" s="33"/>
    </row>
    <row r="24" spans="1:13">
      <c r="A24" s="8">
        <f t="shared" si="3"/>
        <v>21</v>
      </c>
      <c r="B24" s="9" t="s">
        <v>65</v>
      </c>
      <c r="C24" s="9" t="s">
        <v>68</v>
      </c>
      <c r="D24" s="10" t="s">
        <v>69</v>
      </c>
      <c r="E24" s="10" t="s">
        <v>12</v>
      </c>
      <c r="F24" s="9" t="s">
        <v>2</v>
      </c>
      <c r="G24" s="9">
        <v>1</v>
      </c>
      <c r="H24" s="11">
        <f>VLOOKUP(F24,'[1]ARISTO PHARMASEUTICALS'!$C$3:$F$43,4,FALSE)</f>
        <v>37.950000000000003</v>
      </c>
      <c r="I24" s="11">
        <f t="shared" si="0"/>
        <v>7.5900000000000007</v>
      </c>
      <c r="J24" s="11">
        <f t="shared" si="1"/>
        <v>2</v>
      </c>
      <c r="K24" s="11">
        <v>35</v>
      </c>
      <c r="L24" s="11">
        <f t="shared" si="2"/>
        <v>82.54</v>
      </c>
      <c r="M24" s="33"/>
    </row>
    <row r="25" spans="1:13">
      <c r="A25" s="30" t="s">
        <v>72</v>
      </c>
      <c r="B25" s="31"/>
      <c r="C25" s="31"/>
      <c r="D25" s="31"/>
      <c r="E25" s="31"/>
      <c r="F25" s="31"/>
      <c r="G25" s="31"/>
      <c r="H25" s="31"/>
      <c r="I25" s="31"/>
      <c r="J25" s="31"/>
      <c r="K25" s="32"/>
      <c r="L25" s="12">
        <f>ROUND(SUM(L4:L24),0)</f>
        <v>8756</v>
      </c>
    </row>
    <row r="26" spans="1:13">
      <c r="A26" s="13"/>
      <c r="B26" s="3"/>
      <c r="C26" s="3"/>
      <c r="D26" s="14"/>
      <c r="E26" s="14"/>
      <c r="F26" s="3"/>
      <c r="G26" s="5">
        <f>SUM(G4:G24)</f>
        <v>180</v>
      </c>
      <c r="H26" s="15"/>
      <c r="I26" s="15"/>
      <c r="J26" s="15"/>
      <c r="K26" s="15"/>
      <c r="L26" s="15"/>
    </row>
    <row r="27" spans="1:13" s="4" customFormat="1" ht="33" customHeight="1">
      <c r="A27" s="17" t="s">
        <v>16</v>
      </c>
      <c r="B27" s="18"/>
      <c r="C27" s="18"/>
      <c r="D27" s="18"/>
      <c r="E27" s="18"/>
      <c r="F27" s="18"/>
      <c r="G27" s="18"/>
      <c r="H27" s="19"/>
      <c r="I27" s="19"/>
      <c r="J27" s="19"/>
      <c r="K27" s="19"/>
      <c r="L27" s="19"/>
    </row>
    <row r="28" spans="1:13" s="4" customFormat="1" ht="33.75" customHeight="1">
      <c r="A28" s="20" t="s">
        <v>15</v>
      </c>
      <c r="B28" s="21"/>
      <c r="C28" s="21"/>
      <c r="D28" s="21"/>
      <c r="E28" s="21"/>
      <c r="F28" s="21"/>
      <c r="G28" s="21"/>
      <c r="H28" s="22"/>
      <c r="I28" s="22"/>
      <c r="J28" s="22"/>
      <c r="K28" s="22"/>
      <c r="L28" s="23"/>
    </row>
  </sheetData>
  <sortState ref="B4:L27">
    <sortCondition ref="B4"/>
  </sortState>
  <mergeCells count="7">
    <mergeCell ref="A27:L27"/>
    <mergeCell ref="A28:L28"/>
    <mergeCell ref="A1:G1"/>
    <mergeCell ref="H1:L1"/>
    <mergeCell ref="A2:G2"/>
    <mergeCell ref="H2:L2"/>
    <mergeCell ref="A25:K25"/>
  </mergeCells>
  <conditionalFormatting sqref="C1:C2">
    <cfRule type="duplicateValues" dxfId="3" priority="3"/>
    <cfRule type="duplicateValues" dxfId="2" priority="4"/>
  </conditionalFormatting>
  <conditionalFormatting sqref="C27:C28">
    <cfRule type="duplicateValues" dxfId="1" priority="1"/>
    <cfRule type="duplicateValues" dxfId="0" priority="2"/>
  </conditionalFormatting>
  <pageMargins left="0.36" right="0.19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Consignment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ARATA</cp:lastModifiedBy>
  <cp:lastPrinted>2026-08-12T11:57:45Z</cp:lastPrinted>
  <dcterms:created xsi:type="dcterms:W3CDTF">2026-06-10T05:51:08Z</dcterms:created>
  <dcterms:modified xsi:type="dcterms:W3CDTF">2026-08-12T11:57:46Z</dcterms:modified>
</cp:coreProperties>
</file>