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Sheet1!$A$7:$O$201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I258" i="1"/>
  <c r="H258"/>
  <c r="G258"/>
  <c r="M256"/>
  <c r="L256"/>
  <c r="K256"/>
  <c r="M254"/>
  <c r="L254"/>
  <c r="L252"/>
  <c r="M252" s="1"/>
  <c r="K252"/>
  <c r="L250"/>
  <c r="L249"/>
  <c r="M249" s="1"/>
  <c r="L247"/>
  <c r="L246"/>
  <c r="L245"/>
  <c r="L244"/>
  <c r="M244" s="1"/>
  <c r="L242"/>
  <c r="K242"/>
  <c r="M242" s="1"/>
  <c r="L240"/>
  <c r="K240"/>
  <c r="M240" s="1"/>
  <c r="L238"/>
  <c r="K238"/>
  <c r="M238" s="1"/>
  <c r="L236"/>
  <c r="L235"/>
  <c r="M235" s="1"/>
  <c r="L233"/>
  <c r="K233"/>
  <c r="M233" s="1"/>
  <c r="L231"/>
  <c r="K231"/>
  <c r="M231" s="1"/>
  <c r="L229"/>
  <c r="K229"/>
  <c r="M229" s="1"/>
  <c r="L227"/>
  <c r="M226"/>
  <c r="L226"/>
  <c r="L224"/>
  <c r="M224" s="1"/>
  <c r="K224"/>
  <c r="L222"/>
  <c r="M222" s="1"/>
  <c r="K222"/>
  <c r="L220"/>
  <c r="M220" s="1"/>
  <c r="L218"/>
  <c r="K218"/>
  <c r="M218" s="1"/>
  <c r="L216"/>
  <c r="K216"/>
  <c r="M216" s="1"/>
  <c r="L214"/>
  <c r="K214"/>
  <c r="M214" s="1"/>
  <c r="L212"/>
  <c r="K212"/>
  <c r="M212" s="1"/>
  <c r="L210"/>
  <c r="L209"/>
  <c r="L208"/>
  <c r="M208" s="1"/>
  <c r="L206"/>
  <c r="K206"/>
  <c r="M206" s="1"/>
  <c r="L204"/>
  <c r="M204" s="1"/>
  <c r="L202"/>
  <c r="L201"/>
  <c r="M201" s="1"/>
  <c r="L199"/>
  <c r="K199"/>
  <c r="M199" s="1"/>
  <c r="L197"/>
  <c r="M197" s="1"/>
  <c r="M195"/>
  <c r="L195"/>
  <c r="K195"/>
  <c r="M194"/>
  <c r="L194"/>
  <c r="K194"/>
  <c r="L192"/>
  <c r="L191"/>
  <c r="M191" s="1"/>
  <c r="L189"/>
  <c r="L188"/>
  <c r="L187"/>
  <c r="M187" s="1"/>
  <c r="M185"/>
  <c r="L185"/>
  <c r="L183"/>
  <c r="M183" s="1"/>
  <c r="K183"/>
  <c r="L182"/>
  <c r="M182" s="1"/>
  <c r="K182"/>
  <c r="L180"/>
  <c r="M180" s="1"/>
  <c r="K180"/>
  <c r="L178"/>
  <c r="M178" s="1"/>
  <c r="K178"/>
  <c r="L176"/>
  <c r="L175"/>
  <c r="M175" s="1"/>
  <c r="M173"/>
  <c r="L173"/>
  <c r="K173"/>
  <c r="L171"/>
  <c r="L170"/>
  <c r="L169"/>
  <c r="L168"/>
  <c r="L167"/>
  <c r="L166"/>
  <c r="M166" s="1"/>
  <c r="L164"/>
  <c r="K164"/>
  <c r="M164" s="1"/>
  <c r="L162"/>
  <c r="M162" s="1"/>
  <c r="L160"/>
  <c r="L159"/>
  <c r="L158"/>
  <c r="L157"/>
  <c r="M157" s="1"/>
  <c r="L155"/>
  <c r="K155"/>
  <c r="M155" s="1"/>
  <c r="L153"/>
  <c r="L152"/>
  <c r="L151"/>
  <c r="L150"/>
  <c r="M150" s="1"/>
  <c r="L148"/>
  <c r="K148"/>
  <c r="M148" s="1"/>
  <c r="L146"/>
  <c r="K146"/>
  <c r="M146" s="1"/>
  <c r="L144"/>
  <c r="K144"/>
  <c r="M144" s="1"/>
  <c r="L142"/>
  <c r="K142"/>
  <c r="M142" s="1"/>
  <c r="L140"/>
  <c r="M139"/>
  <c r="L139"/>
  <c r="M136"/>
  <c r="L136"/>
  <c r="L134"/>
  <c r="M134" s="1"/>
  <c r="K134"/>
  <c r="L133"/>
  <c r="M133" s="1"/>
  <c r="K133"/>
  <c r="L131"/>
  <c r="M131" s="1"/>
  <c r="K131"/>
  <c r="L129"/>
  <c r="M129" s="1"/>
  <c r="K129"/>
  <c r="L127"/>
  <c r="L126"/>
  <c r="L125"/>
  <c r="M125" s="1"/>
  <c r="L123"/>
  <c r="K123"/>
  <c r="M123" s="1"/>
  <c r="M121"/>
  <c r="M119"/>
  <c r="L117"/>
  <c r="K117"/>
  <c r="M117" s="1"/>
  <c r="L116"/>
  <c r="K116"/>
  <c r="M116" s="1"/>
  <c r="L114"/>
  <c r="L113"/>
  <c r="L112"/>
  <c r="L111"/>
  <c r="L110"/>
  <c r="M110" s="1"/>
  <c r="L108"/>
  <c r="K108"/>
  <c r="M108" s="1"/>
  <c r="L107"/>
  <c r="K107"/>
  <c r="M107" s="1"/>
  <c r="L105"/>
  <c r="K105"/>
  <c r="M105" s="1"/>
  <c r="L104"/>
  <c r="K104"/>
  <c r="M104" s="1"/>
  <c r="L102"/>
  <c r="L101"/>
  <c r="L100"/>
  <c r="M100" s="1"/>
  <c r="M98"/>
  <c r="L98"/>
  <c r="K98"/>
  <c r="L96"/>
  <c r="L95"/>
  <c r="M94"/>
  <c r="L94"/>
  <c r="L92"/>
  <c r="L91"/>
  <c r="L90"/>
  <c r="M90" s="1"/>
  <c r="L88"/>
  <c r="K88"/>
  <c r="M88" s="1"/>
  <c r="L86"/>
  <c r="M86" s="1"/>
  <c r="L84"/>
  <c r="K84"/>
  <c r="M84" s="1"/>
  <c r="L82"/>
  <c r="L81"/>
  <c r="M81" s="1"/>
  <c r="L79"/>
  <c r="K79"/>
  <c r="M79" s="1"/>
  <c r="L77"/>
  <c r="L76"/>
  <c r="L75"/>
  <c r="M75" s="1"/>
  <c r="L73"/>
  <c r="K73"/>
  <c r="M73" s="1"/>
  <c r="L71"/>
  <c r="K71"/>
  <c r="M71" s="1"/>
  <c r="L69"/>
  <c r="K69"/>
  <c r="M69" s="1"/>
  <c r="L67"/>
  <c r="K67"/>
  <c r="M67" s="1"/>
  <c r="L65"/>
  <c r="K65"/>
  <c r="M65" s="1"/>
  <c r="L63"/>
  <c r="L62"/>
  <c r="L61"/>
  <c r="M61" s="1"/>
  <c r="M59"/>
  <c r="L59"/>
  <c r="L57"/>
  <c r="M57" s="1"/>
  <c r="K57"/>
  <c r="L55"/>
  <c r="L54"/>
  <c r="M54" s="1"/>
  <c r="M52"/>
  <c r="L52"/>
  <c r="L50"/>
  <c r="L49"/>
  <c r="M49" s="1"/>
  <c r="L47"/>
  <c r="L46"/>
  <c r="M45"/>
  <c r="L45"/>
  <c r="L43"/>
  <c r="M43" s="1"/>
  <c r="K43"/>
  <c r="L41"/>
  <c r="A41"/>
  <c r="A43" s="1"/>
  <c r="A45" s="1"/>
  <c r="A46" s="1"/>
  <c r="A47" s="1"/>
  <c r="A49" s="1"/>
  <c r="A50" s="1"/>
  <c r="A52" s="1"/>
  <c r="A54" s="1"/>
  <c r="A55" s="1"/>
  <c r="A57" s="1"/>
  <c r="A59" s="1"/>
  <c r="A61" s="1"/>
  <c r="A62" s="1"/>
  <c r="A63" s="1"/>
  <c r="A65" s="1"/>
  <c r="A67" s="1"/>
  <c r="A69" s="1"/>
  <c r="A71" s="1"/>
  <c r="A73" s="1"/>
  <c r="A75" s="1"/>
  <c r="A76" s="1"/>
  <c r="A77" s="1"/>
  <c r="A79" s="1"/>
  <c r="A81" s="1"/>
  <c r="A82" s="1"/>
  <c r="A84" s="1"/>
  <c r="A86" s="1"/>
  <c r="A88" s="1"/>
  <c r="A90" s="1"/>
  <c r="A91" s="1"/>
  <c r="A92" s="1"/>
  <c r="A94" s="1"/>
  <c r="A95" s="1"/>
  <c r="A96" s="1"/>
  <c r="A98" s="1"/>
  <c r="A100" s="1"/>
  <c r="A101" s="1"/>
  <c r="A102" s="1"/>
  <c r="A104" s="1"/>
  <c r="A105" s="1"/>
  <c r="A107" s="1"/>
  <c r="A108" s="1"/>
  <c r="A110" s="1"/>
  <c r="A111" s="1"/>
  <c r="A112" s="1"/>
  <c r="A113" s="1"/>
  <c r="A114" s="1"/>
  <c r="A116" s="1"/>
  <c r="A117" s="1"/>
  <c r="A119" s="1"/>
  <c r="A121" s="1"/>
  <c r="A123" s="1"/>
  <c r="A125" s="1"/>
  <c r="A126" s="1"/>
  <c r="A127" s="1"/>
  <c r="A129" s="1"/>
  <c r="A131" s="1"/>
  <c r="A133" s="1"/>
  <c r="A134" s="1"/>
  <c r="A136" s="1"/>
  <c r="A137" s="1"/>
  <c r="A139" s="1"/>
  <c r="A140" s="1"/>
  <c r="A142" s="1"/>
  <c r="A144" s="1"/>
  <c r="A146" s="1"/>
  <c r="A148" s="1"/>
  <c r="A150" s="1"/>
  <c r="A151" s="1"/>
  <c r="A152" s="1"/>
  <c r="A153" s="1"/>
  <c r="A155" s="1"/>
  <c r="A157" s="1"/>
  <c r="A158" s="1"/>
  <c r="A159" s="1"/>
  <c r="A160" s="1"/>
  <c r="A162" s="1"/>
  <c r="A164" s="1"/>
  <c r="A166" s="1"/>
  <c r="A167" s="1"/>
  <c r="A168" s="1"/>
  <c r="A169" s="1"/>
  <c r="A170" s="1"/>
  <c r="A171" s="1"/>
  <c r="A173" s="1"/>
  <c r="A175" s="1"/>
  <c r="A176" s="1"/>
  <c r="A178" s="1"/>
  <c r="A180" s="1"/>
  <c r="A182" s="1"/>
  <c r="A183" s="1"/>
  <c r="A185" s="1"/>
  <c r="A187" s="1"/>
  <c r="A188" s="1"/>
  <c r="A189" s="1"/>
  <c r="A191" s="1"/>
  <c r="A192" s="1"/>
  <c r="A194" s="1"/>
  <c r="A195" s="1"/>
  <c r="A197" s="1"/>
  <c r="A199" s="1"/>
  <c r="A201" s="1"/>
  <c r="A202" s="1"/>
  <c r="A204" s="1"/>
  <c r="A206" s="1"/>
  <c r="A208" s="1"/>
  <c r="A209" s="1"/>
  <c r="A210" s="1"/>
  <c r="A212" s="1"/>
  <c r="A214" s="1"/>
  <c r="A216" s="1"/>
  <c r="A218" s="1"/>
  <c r="A220" s="1"/>
  <c r="A222" s="1"/>
  <c r="A224" s="1"/>
  <c r="A226" s="1"/>
  <c r="A227" s="1"/>
  <c r="A229" s="1"/>
  <c r="A231" s="1"/>
  <c r="A233" s="1"/>
  <c r="A235" s="1"/>
  <c r="A236" s="1"/>
  <c r="A238" s="1"/>
  <c r="A240" s="1"/>
  <c r="A242" s="1"/>
  <c r="A244" s="1"/>
  <c r="A245" s="1"/>
  <c r="A246" s="1"/>
  <c r="A247" s="1"/>
  <c r="A249" s="1"/>
  <c r="A250" s="1"/>
  <c r="A252" s="1"/>
  <c r="A254" s="1"/>
  <c r="A256" s="1"/>
  <c r="L40"/>
  <c r="M40" s="1"/>
  <c r="A40"/>
  <c r="M38"/>
  <c r="L38"/>
  <c r="K38"/>
  <c r="L36"/>
  <c r="M35"/>
  <c r="L35"/>
  <c r="M33"/>
  <c r="L31"/>
  <c r="L30"/>
  <c r="A30"/>
  <c r="A31" s="1"/>
  <c r="A33" s="1"/>
  <c r="L29"/>
  <c r="A29"/>
  <c r="L28"/>
  <c r="M28" s="1"/>
  <c r="L26"/>
  <c r="L25"/>
  <c r="L24"/>
  <c r="M24" s="1"/>
  <c r="L22"/>
  <c r="K22"/>
  <c r="M22" s="1"/>
  <c r="L20"/>
  <c r="K20"/>
  <c r="M20" s="1"/>
  <c r="L19"/>
  <c r="K19"/>
  <c r="M19" s="1"/>
  <c r="A19"/>
  <c r="A20" s="1"/>
  <c r="A22" s="1"/>
  <c r="A24" s="1"/>
  <c r="A25" s="1"/>
  <c r="L17"/>
  <c r="K17"/>
  <c r="M17" s="1"/>
  <c r="L15"/>
  <c r="L14"/>
  <c r="L13"/>
  <c r="M13" s="1"/>
  <c r="L11"/>
  <c r="L10"/>
  <c r="M10" s="1"/>
  <c r="M8"/>
  <c r="L8"/>
  <c r="L258" s="1"/>
  <c r="K8"/>
  <c r="K258" s="1"/>
  <c r="M257" l="1"/>
</calcChain>
</file>

<file path=xl/sharedStrings.xml><?xml version="1.0" encoding="utf-8"?>
<sst xmlns="http://schemas.openxmlformats.org/spreadsheetml/2006/main" count="699" uniqueCount="387">
  <si>
    <t>TO,</t>
  </si>
  <si>
    <t>DATE</t>
  </si>
  <si>
    <t>FROM</t>
  </si>
  <si>
    <t>CASE</t>
  </si>
  <si>
    <t>RATE</t>
  </si>
  <si>
    <t>DESTINATION</t>
  </si>
  <si>
    <t>SL.</t>
  </si>
  <si>
    <t>GSTIN : 21AGHPB9356M1Z9</t>
  </si>
  <si>
    <t>Thanking You…</t>
  </si>
  <si>
    <t>For PRAGATI LOGISTICS</t>
  </si>
  <si>
    <t>LR NO.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</si>
  <si>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</si>
  <si>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</si>
  <si>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</si>
  <si>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</si>
  <si>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HSN CODE: 996791</t>
  </si>
  <si>
    <t>INV. NO.</t>
  </si>
  <si>
    <t>LITER</t>
  </si>
  <si>
    <t>M/S PRERANA UDYOG.</t>
  </si>
  <si>
    <t>HAWRAH, WEST BENGAL</t>
  </si>
  <si>
    <t>GSTIN : 19ADUPB6376K1ZT</t>
  </si>
  <si>
    <t>WEIGHT</t>
  </si>
  <si>
    <t>CTC</t>
  </si>
  <si>
    <t>FIX</t>
  </si>
  <si>
    <t>BARAMUNDA</t>
  </si>
  <si>
    <t>PATIA</t>
  </si>
  <si>
    <t>JAGATPUR</t>
  </si>
  <si>
    <t>RAMNAGAR</t>
  </si>
  <si>
    <t>BOMIKHAL</t>
  </si>
  <si>
    <t>RAGHUNATHPUR</t>
  </si>
  <si>
    <t>PHULNAKHARA</t>
  </si>
  <si>
    <t>ASHOK NAGAR (BBSR)</t>
  </si>
  <si>
    <t>BADAMBADI</t>
  </si>
  <si>
    <t>NAYAPALI</t>
  </si>
  <si>
    <t>CHANDRASEKHARPUR</t>
  </si>
  <si>
    <t xml:space="preserve">CDA </t>
  </si>
  <si>
    <t>RUDRAPUR</t>
  </si>
  <si>
    <t>BAPUJI NAGAR (BBSR)</t>
  </si>
  <si>
    <t>SUNDARPADA</t>
  </si>
  <si>
    <t>KHANDAGIRI</t>
  </si>
  <si>
    <t>I681214091</t>
  </si>
  <si>
    <t>BILL DATE : 31/01/2022</t>
  </si>
  <si>
    <t>FREIGHT</t>
  </si>
  <si>
    <t>UNLOADING</t>
  </si>
  <si>
    <t>TOTAL AMT.</t>
  </si>
  <si>
    <t>P1501</t>
  </si>
  <si>
    <t>I681214259</t>
  </si>
  <si>
    <t>TELENGAPENTH</t>
  </si>
  <si>
    <t>P1502</t>
  </si>
  <si>
    <t>I681214276/I681214277</t>
  </si>
  <si>
    <t>P1503</t>
  </si>
  <si>
    <t>I681214245/I681214247</t>
  </si>
  <si>
    <t>P1504</t>
  </si>
  <si>
    <t>I731226654</t>
  </si>
  <si>
    <t>P1505</t>
  </si>
  <si>
    <t>I731226612</t>
  </si>
  <si>
    <t>P1506</t>
  </si>
  <si>
    <t>P1507</t>
  </si>
  <si>
    <t>I681214275</t>
  </si>
  <si>
    <t>P1508</t>
  </si>
  <si>
    <t>I681214281</t>
  </si>
  <si>
    <t>BARAMUNDA (SATYANAGAR)</t>
  </si>
  <si>
    <t>P1509</t>
  </si>
  <si>
    <t>I681214266</t>
  </si>
  <si>
    <t>BARAMUNDA (KHARAVELA NAGAR)</t>
  </si>
  <si>
    <t>P1510</t>
  </si>
  <si>
    <t>I681214285/I681214294/I681214284/I681214283/I681214292/I681214293/I681214261/I681214262/</t>
  </si>
  <si>
    <t>P1511</t>
  </si>
  <si>
    <t>I681214288</t>
  </si>
  <si>
    <t>P1512</t>
  </si>
  <si>
    <t>I681214279</t>
  </si>
  <si>
    <t>P1518</t>
  </si>
  <si>
    <t>BHUBANESWAR</t>
  </si>
  <si>
    <t>P1513</t>
  </si>
  <si>
    <t>I681214274</t>
  </si>
  <si>
    <t>BHUBANESWAR (NANDANKAN ROAD)</t>
  </si>
  <si>
    <t>P1514</t>
  </si>
  <si>
    <t>I681214289</t>
  </si>
  <si>
    <t>BHUBANESWAR (JAYADEV VIHAR)</t>
  </si>
  <si>
    <t>P1515</t>
  </si>
  <si>
    <t>I681214282</t>
  </si>
  <si>
    <t>GOTHAPATNA</t>
  </si>
  <si>
    <t>P1516</t>
  </si>
  <si>
    <t>I681214267</t>
  </si>
  <si>
    <t>P1517</t>
  </si>
  <si>
    <t>BBSR</t>
  </si>
  <si>
    <t>CUTTACK (RETURN LR)</t>
  </si>
  <si>
    <t>P1535</t>
  </si>
  <si>
    <t>I681214300</t>
  </si>
  <si>
    <t>P1536</t>
  </si>
  <si>
    <t>I681214297</t>
  </si>
  <si>
    <t>P1522</t>
  </si>
  <si>
    <t>I681214313</t>
  </si>
  <si>
    <t>P1523</t>
  </si>
  <si>
    <t>I681214305/I681214303</t>
  </si>
  <si>
    <t>BHUBANESWAR (BANI VIHAR)</t>
  </si>
  <si>
    <t>P1524</t>
  </si>
  <si>
    <t>I681214314</t>
  </si>
  <si>
    <t>P1525</t>
  </si>
  <si>
    <t>I681214315</t>
  </si>
  <si>
    <t>P1526</t>
  </si>
  <si>
    <t>I681214306/I681214307/</t>
  </si>
  <si>
    <t>JATNI</t>
  </si>
  <si>
    <t>P1527</t>
  </si>
  <si>
    <t>I681214324</t>
  </si>
  <si>
    <t>P1528</t>
  </si>
  <si>
    <t>I681214319</t>
  </si>
  <si>
    <t>BHUBANESWAR (BOMIKHAL)</t>
  </si>
  <si>
    <t>P1529</t>
  </si>
  <si>
    <t>I681214325/i731227321/i681560686/</t>
  </si>
  <si>
    <t>P1530</t>
  </si>
  <si>
    <t>I681214329</t>
  </si>
  <si>
    <t>BHUBANESWAR (GADKANAN)</t>
  </si>
  <si>
    <t>P1531</t>
  </si>
  <si>
    <t>I681214333/I681214337</t>
  </si>
  <si>
    <t>P1532</t>
  </si>
  <si>
    <t>I681214340/I681214342/I681214341/</t>
  </si>
  <si>
    <t>P1533</t>
  </si>
  <si>
    <t>P1534</t>
  </si>
  <si>
    <t>I731227363/i681214338/i681214344/i681214343</t>
  </si>
  <si>
    <t>P1537</t>
  </si>
  <si>
    <t>I681214354</t>
  </si>
  <si>
    <t>P1538</t>
  </si>
  <si>
    <t>I731227202</t>
  </si>
  <si>
    <t>P1539</t>
  </si>
  <si>
    <t>I681214331</t>
  </si>
  <si>
    <t>P1540</t>
  </si>
  <si>
    <t>I681214355</t>
  </si>
  <si>
    <t>P1541</t>
  </si>
  <si>
    <t>I681214353/i681560680</t>
  </si>
  <si>
    <t>P1542</t>
  </si>
  <si>
    <t>I681214363/i681560684</t>
  </si>
  <si>
    <t>P1543</t>
  </si>
  <si>
    <t>I681214366/I681214398</t>
  </si>
  <si>
    <t>P1544</t>
  </si>
  <si>
    <t>I681214371/I681214392/I681214357/I681214384</t>
  </si>
  <si>
    <t>P1545</t>
  </si>
  <si>
    <t>I681214379/I681214373/I681214374/I681214395/</t>
  </si>
  <si>
    <t>P1546</t>
  </si>
  <si>
    <t>I681214377</t>
  </si>
  <si>
    <t>P1547</t>
  </si>
  <si>
    <t>I681214376</t>
  </si>
  <si>
    <t>BHUBANESWAR (SATYANAGAR)</t>
  </si>
  <si>
    <t>P1548</t>
  </si>
  <si>
    <t>I681214378</t>
  </si>
  <si>
    <t>P1549</t>
  </si>
  <si>
    <t>I681214399/I681214380/I681214381/I681214375</t>
  </si>
  <si>
    <t>P1550</t>
  </si>
  <si>
    <t>I681214405</t>
  </si>
  <si>
    <t>BARAMUNDA (MALIPADA)</t>
  </si>
  <si>
    <t>P1551</t>
  </si>
  <si>
    <t>P1552</t>
  </si>
  <si>
    <t>I681214403</t>
  </si>
  <si>
    <t>P1553</t>
  </si>
  <si>
    <t>P1554</t>
  </si>
  <si>
    <t>I681214418/I681214415/I681214419/</t>
  </si>
  <si>
    <t>P1555</t>
  </si>
  <si>
    <t>I681214428/I681214408/</t>
  </si>
  <si>
    <t>P1556</t>
  </si>
  <si>
    <t>I681214426/I681214422/I681214417/</t>
  </si>
  <si>
    <t>P1557</t>
  </si>
  <si>
    <t>I681214425</t>
  </si>
  <si>
    <t>RUDRAPUR (BHUBANESWAR)</t>
  </si>
  <si>
    <t>P1558</t>
  </si>
  <si>
    <t>I681214430/I681214431/I681214432/</t>
  </si>
  <si>
    <t>P1559</t>
  </si>
  <si>
    <t>I731228076/i681560699/</t>
  </si>
  <si>
    <t>P1560</t>
  </si>
  <si>
    <t>I731227913</t>
  </si>
  <si>
    <t>P1561</t>
  </si>
  <si>
    <t>I681214438/I681214439/I681214441/</t>
  </si>
  <si>
    <t>P1562</t>
  </si>
  <si>
    <t>I681214434/I681214435/</t>
  </si>
  <si>
    <t>P1563</t>
  </si>
  <si>
    <t>I681214436</t>
  </si>
  <si>
    <t>CDA-1</t>
  </si>
  <si>
    <t>P1564</t>
  </si>
  <si>
    <t>I681214440/i681560691</t>
  </si>
  <si>
    <t>P1566</t>
  </si>
  <si>
    <t>I681214446/I681214460/I681214440/</t>
  </si>
  <si>
    <t>P1567</t>
  </si>
  <si>
    <t>I681214462/i681560705/i681560698</t>
  </si>
  <si>
    <t>P1568</t>
  </si>
  <si>
    <t>I681214482</t>
  </si>
  <si>
    <t>P1569</t>
  </si>
  <si>
    <t>I681214483/I681214491/I681214355/I681214484/</t>
  </si>
  <si>
    <t>P1570</t>
  </si>
  <si>
    <t>I681214475/I681214476/</t>
  </si>
  <si>
    <t>P1571</t>
  </si>
  <si>
    <t>I681214442</t>
  </si>
  <si>
    <t>P1572</t>
  </si>
  <si>
    <t>I681214464</t>
  </si>
  <si>
    <t>MANGALABAG</t>
  </si>
  <si>
    <t>P1573</t>
  </si>
  <si>
    <t>I681214479</t>
  </si>
  <si>
    <t>P1574</t>
  </si>
  <si>
    <t>I681214463</t>
  </si>
  <si>
    <t>P1575</t>
  </si>
  <si>
    <t>I681214485/i681560708/</t>
  </si>
  <si>
    <t>P1576</t>
  </si>
  <si>
    <t>I681214472/I681214473/I681214474/</t>
  </si>
  <si>
    <t>P1577</t>
  </si>
  <si>
    <t>I681214440</t>
  </si>
  <si>
    <t>P1578</t>
  </si>
  <si>
    <t>1002232</t>
  </si>
  <si>
    <t xml:space="preserve">PATIA </t>
  </si>
  <si>
    <t>PATIA (RETURN LR) (MACHINE)</t>
  </si>
  <si>
    <t>P1579</t>
  </si>
  <si>
    <t>I681214495</t>
  </si>
  <si>
    <t>P1580</t>
  </si>
  <si>
    <t>I681214500</t>
  </si>
  <si>
    <t>P1581</t>
  </si>
  <si>
    <t>I681214498</t>
  </si>
  <si>
    <t>P1582</t>
  </si>
  <si>
    <t>I681214503</t>
  </si>
  <si>
    <t>CHANDICHHAK (CTC)</t>
  </si>
  <si>
    <t>P1583</t>
  </si>
  <si>
    <t>I681214509/I681214512</t>
  </si>
  <si>
    <t>P1584</t>
  </si>
  <si>
    <t>I681214507/I681214508/I681214515</t>
  </si>
  <si>
    <t>P1585</t>
  </si>
  <si>
    <t>I681214497/I681214494/I681214505</t>
  </si>
  <si>
    <t>P1586</t>
  </si>
  <si>
    <t>I681214504/i681560707/i681560712</t>
  </si>
  <si>
    <t>P1588</t>
  </si>
  <si>
    <t>I681214492</t>
  </si>
  <si>
    <t>P1589</t>
  </si>
  <si>
    <t>I681560711</t>
  </si>
  <si>
    <t>P1590</t>
  </si>
  <si>
    <t>I681214521/I681214522</t>
  </si>
  <si>
    <t>P1591</t>
  </si>
  <si>
    <t>I681100082/I681100081</t>
  </si>
  <si>
    <t>JATNI (TAMANDO)</t>
  </si>
  <si>
    <t>P1592</t>
  </si>
  <si>
    <t>I681214545/I681214542/I681214547</t>
  </si>
  <si>
    <t>P1594</t>
  </si>
  <si>
    <t>I681214538/I681214537</t>
  </si>
  <si>
    <t>P1595</t>
  </si>
  <si>
    <t>I681214535/i681560713/i681560724</t>
  </si>
  <si>
    <t>P1596</t>
  </si>
  <si>
    <t>I681214526/I681214529/4544/i681560729/i681560723/</t>
  </si>
  <si>
    <t>P1597</t>
  </si>
  <si>
    <t>I681214532/I681214531/I681214527</t>
  </si>
  <si>
    <t>P1598</t>
  </si>
  <si>
    <t>I681214530</t>
  </si>
  <si>
    <t>P1599</t>
  </si>
  <si>
    <t>I681214517/I681214520</t>
  </si>
  <si>
    <t>P1600</t>
  </si>
  <si>
    <t>I681214518</t>
  </si>
  <si>
    <t>P1601</t>
  </si>
  <si>
    <t>I101754335</t>
  </si>
  <si>
    <t>PATRAPARA</t>
  </si>
  <si>
    <t>P1602</t>
  </si>
  <si>
    <t>I681560731</t>
  </si>
  <si>
    <t>P1603</t>
  </si>
  <si>
    <t>I681214555</t>
  </si>
  <si>
    <t>BARMUNDA</t>
  </si>
  <si>
    <t>P1604</t>
  </si>
  <si>
    <t>I681214556</t>
  </si>
  <si>
    <t>GADAKANA</t>
  </si>
  <si>
    <t>P1605</t>
  </si>
  <si>
    <t>I681214557</t>
  </si>
  <si>
    <t>P1606</t>
  </si>
  <si>
    <t>I681214562</t>
  </si>
  <si>
    <t>P1607</t>
  </si>
  <si>
    <t>I681214567/i681560717/i681560727</t>
  </si>
  <si>
    <t>P1608</t>
  </si>
  <si>
    <t>I681100083</t>
  </si>
  <si>
    <t>P1609</t>
  </si>
  <si>
    <t>I681214565</t>
  </si>
  <si>
    <t>P1610</t>
  </si>
  <si>
    <t>I681214566</t>
  </si>
  <si>
    <t>P1611</t>
  </si>
  <si>
    <t>I681214560</t>
  </si>
  <si>
    <t>P1612</t>
  </si>
  <si>
    <t>I681214575</t>
  </si>
  <si>
    <t>P1613</t>
  </si>
  <si>
    <t>I681214564</t>
  </si>
  <si>
    <t>P1614</t>
  </si>
  <si>
    <t>I681214597/I681214591/I681214592/I681214600</t>
  </si>
  <si>
    <t>P1615</t>
  </si>
  <si>
    <t>I681214598</t>
  </si>
  <si>
    <t>P1616</t>
  </si>
  <si>
    <t>I681214585</t>
  </si>
  <si>
    <t>P1617</t>
  </si>
  <si>
    <t>I681214604/i681560730/i681560733/I681214509</t>
  </si>
  <si>
    <t>P1618</t>
  </si>
  <si>
    <t>I681214609</t>
  </si>
  <si>
    <t>P1619</t>
  </si>
  <si>
    <t>I681214619/I681214610/I681214607/I681214606/I681214621/i681560737</t>
  </si>
  <si>
    <t>P1620</t>
  </si>
  <si>
    <t>I681214611/I681214616/i681560741</t>
  </si>
  <si>
    <t>P1621</t>
  </si>
  <si>
    <t>I681214603</t>
  </si>
  <si>
    <t>P1623</t>
  </si>
  <si>
    <t>I681214613/I681214612</t>
  </si>
  <si>
    <t>P1624</t>
  </si>
  <si>
    <t>I681214632</t>
  </si>
  <si>
    <t>P1625</t>
  </si>
  <si>
    <t>I681214618</t>
  </si>
  <si>
    <t>KALINGA VIHAR</t>
  </si>
  <si>
    <t>P1626</t>
  </si>
  <si>
    <t>I681214617</t>
  </si>
  <si>
    <t>CDA-6</t>
  </si>
  <si>
    <t>P1627</t>
  </si>
  <si>
    <t>I681214634/I681214635/i681560742</t>
  </si>
  <si>
    <t>P1628</t>
  </si>
  <si>
    <t>I681214645/I681214649</t>
  </si>
  <si>
    <t>P1629</t>
  </si>
  <si>
    <t>I681214644/I681214643</t>
  </si>
  <si>
    <t>P1630</t>
  </si>
  <si>
    <t>I681214584/I681214595</t>
  </si>
  <si>
    <t>P1633</t>
  </si>
  <si>
    <t>I681214653/I681214647</t>
  </si>
  <si>
    <t>P1634</t>
  </si>
  <si>
    <t>I681214572</t>
  </si>
  <si>
    <t>P1635</t>
  </si>
  <si>
    <t>I681214637</t>
  </si>
  <si>
    <t>P1636</t>
  </si>
  <si>
    <t>I681214652</t>
  </si>
  <si>
    <t>P1637</t>
  </si>
  <si>
    <t>I681214669/I681214667/I681214675/I681214673/</t>
  </si>
  <si>
    <t>P1638</t>
  </si>
  <si>
    <t>I681214662</t>
  </si>
  <si>
    <t>P1639</t>
  </si>
  <si>
    <t>I681214668</t>
  </si>
  <si>
    <t>NAYAPALI (IRC VILLAGE)</t>
  </si>
  <si>
    <t>P1640</t>
  </si>
  <si>
    <t>I681214681/I681214680</t>
  </si>
  <si>
    <t>SHYAAMPUR (KHANDAGIRI)</t>
  </si>
  <si>
    <t>P1641</t>
  </si>
  <si>
    <t>I681214674/I681214655/I681214671</t>
  </si>
  <si>
    <t>P1642</t>
  </si>
  <si>
    <t>I681214687/I681214682/I681214685</t>
  </si>
  <si>
    <t>P1643</t>
  </si>
  <si>
    <t>I681214694/I681214692/I681214686</t>
  </si>
  <si>
    <t>P1645</t>
  </si>
  <si>
    <t>P1646</t>
  </si>
  <si>
    <t>P1647</t>
  </si>
  <si>
    <t>I681214715/I681214726</t>
  </si>
  <si>
    <t>P1648</t>
  </si>
  <si>
    <t>I681214722/I681214721/I681214703</t>
  </si>
  <si>
    <t>P1649</t>
  </si>
  <si>
    <t>I681214698</t>
  </si>
  <si>
    <t>P1650</t>
  </si>
  <si>
    <t>I681214704</t>
  </si>
  <si>
    <t>NAUGAON</t>
  </si>
  <si>
    <t>P1651</t>
  </si>
  <si>
    <t>I681214701/I681214720/I681214700</t>
  </si>
  <si>
    <t>P1652</t>
  </si>
  <si>
    <t>I681214745/I681214746/I681214761/I681214748</t>
  </si>
  <si>
    <t>P1653</t>
  </si>
  <si>
    <t>I681214723/I681214731/I681214730/I681214708/I681214760/I681214719</t>
  </si>
  <si>
    <t>P1654</t>
  </si>
  <si>
    <t>I681214732</t>
  </si>
  <si>
    <t>P1655</t>
  </si>
  <si>
    <t>I681214739/I681214749</t>
  </si>
  <si>
    <t>P1656</t>
  </si>
  <si>
    <t>I681214779/I681214771/I681214774/i681560748</t>
  </si>
  <si>
    <t>P1657</t>
  </si>
  <si>
    <t>I681214762/I681214751/I681214728</t>
  </si>
  <si>
    <t>P1658</t>
  </si>
  <si>
    <t>I681214773/I681214777/I681214775</t>
  </si>
  <si>
    <t>P1659</t>
  </si>
  <si>
    <t>I681214743</t>
  </si>
  <si>
    <t>P1660</t>
  </si>
  <si>
    <t>I681214776</t>
  </si>
  <si>
    <t>P1661</t>
  </si>
  <si>
    <t>I681214737/I681214738</t>
  </si>
  <si>
    <t>P1662</t>
  </si>
  <si>
    <t>I681214767/I681214768</t>
  </si>
  <si>
    <t>P1663</t>
  </si>
  <si>
    <t>I681214755/I681214734</t>
  </si>
  <si>
    <t>P1664</t>
  </si>
  <si>
    <t>I681214766</t>
  </si>
  <si>
    <t>SIJUA (BBSR)</t>
  </si>
  <si>
    <t>P1665</t>
  </si>
  <si>
    <t>I681214785</t>
  </si>
  <si>
    <t>P1666</t>
  </si>
  <si>
    <t>I681214783/I681214782</t>
  </si>
  <si>
    <t>P1667</t>
  </si>
  <si>
    <t>I681214772/I681214781/I681214780/I681214778/I681214770/I68123831/I68123823/I6812161/I681210673</t>
  </si>
  <si>
    <t>(RUPEES THREE LAKH SEVENTY FIVE THOUSAND SIX HUNDRED TWENTY SEVEN ONLY)</t>
  </si>
  <si>
    <t>BHUBANESWAR (SAHID NAGAR) (MACHINE BIG)</t>
  </si>
  <si>
    <t>BILL NO. : INV-46057/21-22</t>
  </si>
  <si>
    <t>KINDLY ,VERIFY &amp; CONFIRM US  WITHIN 7 DAYS , ELSE GST WILL BE FILLED  ON 20TH FEBRUARY, 2022.</t>
  </si>
  <si>
    <t>MONTH   : JANUARY, 2022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</si>
</sst>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2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rgb="FF000000"/>
      <name val="Kinnari"/>
    </font>
    <font>
      <b/>
      <sz val="10"/>
      <color rgb="FF000000"/>
      <name val="Kinnari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theme="1"/>
      <name val="Kinnari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</font>
    <font>
      <sz val="10"/>
      <color theme="1"/>
      <name val="Kinnari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</font>
    <font>
      <sz val="8"/>
      <color rgb="FF000000"/>
      <name val="Kinnari"/>
    </font>
    <font>
      <b/>
      <sz val="8"/>
      <color theme="1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165" fontId="8" fillId="0" borderId="0" xfId="0" applyNumberFormat="1" applyFont="1" applyFill="1" applyAlignment="1">
      <alignment horizontal="left" vertical="center"/>
    </xf>
    <xf numFmtId="2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7" fillId="0" borderId="0" xfId="0" applyNumberFormat="1" applyFont="1" applyFill="1" applyBorder="1" applyAlignment="1">
      <alignment horizontal="left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/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/>
    <xf numFmtId="0" fontId="8" fillId="0" borderId="0" xfId="0" applyFont="1" applyFill="1"/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/>
    <xf numFmtId="165" fontId="8" fillId="0" borderId="0" xfId="0" applyNumberFormat="1" applyFont="1" applyFill="1" applyAlignment="1">
      <alignment vertical="center"/>
    </xf>
    <xf numFmtId="2" fontId="8" fillId="0" borderId="0" xfId="0" applyNumberFormat="1" applyFont="1" applyFill="1"/>
    <xf numFmtId="0" fontId="8" fillId="0" borderId="0" xfId="0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horizontal="center" wrapText="1"/>
    </xf>
    <xf numFmtId="2" fontId="0" fillId="2" borderId="1" xfId="0" applyNumberFormat="1" applyFill="1" applyBorder="1" applyAlignment="1"/>
    <xf numFmtId="2" fontId="10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2" fontId="0" fillId="0" borderId="0" xfId="0" applyNumberFormat="1" applyBorder="1" applyAlignment="1">
      <alignment vertical="center"/>
    </xf>
    <xf numFmtId="2" fontId="0" fillId="0" borderId="0" xfId="0" applyNumberFormat="1" applyBorder="1" applyAlignment="1"/>
    <xf numFmtId="2" fontId="5" fillId="0" borderId="0" xfId="0" applyNumberFormat="1" applyFont="1" applyBorder="1" applyAlignment="1">
      <alignment horizontal="right"/>
    </xf>
    <xf numFmtId="2" fontId="0" fillId="0" borderId="0" xfId="0" applyNumberFormat="1" applyBorder="1" applyAlignment="1">
      <alignment horizontal="left"/>
    </xf>
    <xf numFmtId="2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right"/>
    </xf>
    <xf numFmtId="2" fontId="0" fillId="2" borderId="0" xfId="0" applyNumberFormat="1" applyFill="1" applyBorder="1" applyAlignment="1"/>
    <xf numFmtId="0" fontId="5" fillId="2" borderId="0" xfId="0" applyFont="1" applyFill="1" applyBorder="1" applyAlignment="1">
      <alignment horizontal="center" vertical="center"/>
    </xf>
    <xf numFmtId="2" fontId="0" fillId="2" borderId="0" xfId="0" applyNumberFormat="1" applyFill="1" applyBorder="1" applyAlignment="1">
      <alignment horizontal="right"/>
    </xf>
    <xf numFmtId="0" fontId="0" fillId="0" borderId="0" xfId="0" applyBorder="1"/>
    <xf numFmtId="0" fontId="5" fillId="0" borderId="0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Alignment="1">
      <alignment horizontal="left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2" fontId="14" fillId="0" borderId="0" xfId="0" applyNumberFormat="1" applyFont="1" applyAlignment="1">
      <alignment vertical="center"/>
    </xf>
    <xf numFmtId="2" fontId="15" fillId="0" borderId="0" xfId="0" applyNumberFormat="1" applyFont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2" fontId="0" fillId="2" borderId="0" xfId="0" applyNumberForma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0" fontId="5" fillId="0" borderId="1" xfId="0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13" fillId="0" borderId="1" xfId="0" applyFont="1" applyBorder="1" applyAlignment="1">
      <alignment horizontal="right" vertical="center"/>
    </xf>
    <xf numFmtId="165" fontId="13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center" vertical="center"/>
    </xf>
    <xf numFmtId="0" fontId="20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right" vertical="center"/>
    </xf>
    <xf numFmtId="165" fontId="13" fillId="2" borderId="1" xfId="0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/>
    </xf>
    <xf numFmtId="2" fontId="5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/>
    <xf numFmtId="2" fontId="5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vertical="center"/>
    </xf>
    <xf numFmtId="2" fontId="5" fillId="2" borderId="1" xfId="0" applyNumberFormat="1" applyFont="1" applyFill="1" applyBorder="1" applyAlignment="1">
      <alignment vertical="center"/>
    </xf>
    <xf numFmtId="0" fontId="14" fillId="0" borderId="2" xfId="0" applyFont="1" applyBorder="1" applyAlignment="1">
      <alignment vertical="center"/>
    </xf>
    <xf numFmtId="165" fontId="14" fillId="0" borderId="2" xfId="0" applyNumberFormat="1" applyFont="1" applyBorder="1" applyAlignment="1">
      <alignment vertical="center"/>
    </xf>
    <xf numFmtId="2" fontId="14" fillId="0" borderId="2" xfId="0" applyNumberFormat="1" applyFont="1" applyBorder="1" applyAlignment="1">
      <alignment vertical="center"/>
    </xf>
    <xf numFmtId="0" fontId="18" fillId="2" borderId="1" xfId="0" applyFont="1" applyFill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2" fontId="13" fillId="0" borderId="2" xfId="0" applyNumberFormat="1" applyFont="1" applyBorder="1" applyAlignment="1">
      <alignment vertical="center"/>
    </xf>
    <xf numFmtId="2" fontId="13" fillId="0" borderId="4" xfId="0" applyNumberFormat="1" applyFont="1" applyBorder="1" applyAlignment="1">
      <alignment vertical="center"/>
    </xf>
    <xf numFmtId="2" fontId="13" fillId="0" borderId="3" xfId="0" applyNumberFormat="1" applyFont="1" applyBorder="1" applyAlignment="1">
      <alignment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vertical="center"/>
    </xf>
    <xf numFmtId="2" fontId="5" fillId="0" borderId="4" xfId="0" applyNumberFormat="1" applyFont="1" applyBorder="1" applyAlignment="1">
      <alignment vertical="center"/>
    </xf>
    <xf numFmtId="2" fontId="5" fillId="0" borderId="3" xfId="0" applyNumberFormat="1" applyFont="1" applyBorder="1" applyAlignment="1">
      <alignment vertical="center"/>
    </xf>
    <xf numFmtId="2" fontId="13" fillId="0" borderId="2" xfId="0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2" fontId="13" fillId="0" borderId="4" xfId="0" applyNumberFormat="1" applyFont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vertical="center"/>
    </xf>
    <xf numFmtId="2" fontId="5" fillId="2" borderId="3" xfId="0" applyNumberFormat="1" applyFont="1" applyFill="1" applyBorder="1" applyAlignment="1">
      <alignment vertical="center"/>
    </xf>
    <xf numFmtId="0" fontId="11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8"/>
  <sheetViews>
    <sheetView tabSelected="1" zoomScale="130" zoomScaleNormal="130" workbookViewId="0">
      <selection activeCell="H5" sqref="H5"/>
    </sheetView>
  </sheetViews>
  <sheetFormatPr defaultRowHeight="12.75"/>
  <cols>
    <col min="1" max="1" width="4.85546875" style="25" customWidth="1"/>
    <col min="2" max="2" width="10.7109375" style="26" customWidth="1"/>
    <col min="3" max="3" width="7.28515625" style="27" bestFit="1" customWidth="1"/>
    <col min="4" max="4" width="20.7109375" style="28" customWidth="1"/>
    <col min="5" max="5" width="9" style="29" customWidth="1"/>
    <col min="6" max="6" width="20.85546875" style="37" customWidth="1"/>
    <col min="7" max="7" width="6" style="25" bestFit="1" customWidth="1"/>
    <col min="8" max="8" width="9.5703125" style="33" bestFit="1" customWidth="1"/>
    <col min="9" max="9" width="9.5703125" style="34" bestFit="1" customWidth="1"/>
    <col min="10" max="10" width="5.85546875" style="30" bestFit="1" customWidth="1"/>
    <col min="11" max="11" width="9" style="30" customWidth="1"/>
    <col min="12" max="12" width="8.7109375" style="30" customWidth="1"/>
    <col min="13" max="13" width="10.28515625" style="30" customWidth="1"/>
    <col min="14" max="14" width="10.5703125" style="31" customWidth="1"/>
    <col min="15" max="15" width="10.140625" style="32" customWidth="1"/>
    <col min="16" max="16384" width="9.140625" style="32"/>
  </cols>
  <sheetData>
    <row r="1" spans="1:15" s="15" customFormat="1" ht="14.1" customHeight="1">
      <c r="A1" s="6" t="s">
        <v>0</v>
      </c>
      <c r="B1" s="7"/>
      <c r="C1" s="8"/>
      <c r="D1" s="9"/>
      <c r="E1" s="10"/>
      <c r="F1" s="35"/>
      <c r="G1" s="11"/>
      <c r="H1" s="12"/>
      <c r="I1" s="11"/>
      <c r="K1" s="13" t="s">
        <v>386</v>
      </c>
      <c r="N1" s="14"/>
    </row>
    <row r="2" spans="1:15" s="15" customFormat="1" ht="14.1" customHeight="1">
      <c r="A2" s="6" t="s">
        <v>18</v>
      </c>
      <c r="B2" s="7"/>
      <c r="C2" s="8"/>
      <c r="D2" s="9"/>
      <c r="E2" s="16"/>
      <c r="F2" s="35"/>
      <c r="G2" s="11"/>
      <c r="H2" s="12"/>
      <c r="I2" s="11"/>
      <c r="K2" s="13" t="s">
        <v>384</v>
      </c>
      <c r="N2" s="14"/>
    </row>
    <row r="3" spans="1:15" s="15" customFormat="1" ht="14.1" customHeight="1">
      <c r="A3" s="17" t="s">
        <v>19</v>
      </c>
      <c r="B3" s="18"/>
      <c r="C3" s="8"/>
      <c r="D3" s="9"/>
      <c r="E3" s="16"/>
      <c r="F3" s="35"/>
      <c r="G3" s="11"/>
      <c r="H3" s="12"/>
      <c r="I3" s="11"/>
      <c r="K3" s="13" t="s">
        <v>41</v>
      </c>
      <c r="N3" s="14"/>
    </row>
    <row r="4" spans="1:15" s="15" customFormat="1" ht="14.1" customHeight="1">
      <c r="A4" s="17" t="s">
        <v>20</v>
      </c>
      <c r="B4" s="18"/>
      <c r="C4" s="8"/>
      <c r="D4" s="9"/>
      <c r="E4" s="16"/>
      <c r="F4" s="36"/>
      <c r="G4" s="11"/>
      <c r="H4" s="12"/>
      <c r="I4" s="11"/>
      <c r="K4" s="13" t="s">
        <v>7</v>
      </c>
      <c r="N4" s="14"/>
    </row>
    <row r="5" spans="1:15" s="15" customFormat="1" ht="14.1" customHeight="1">
      <c r="A5" s="11"/>
      <c r="B5" s="19"/>
      <c r="C5" s="20"/>
      <c r="D5" s="21"/>
      <c r="E5" s="16"/>
      <c r="F5" s="36"/>
      <c r="G5" s="11"/>
      <c r="H5" s="12"/>
      <c r="I5" s="11"/>
      <c r="K5" s="16" t="s">
        <v>15</v>
      </c>
      <c r="N5" s="14"/>
    </row>
    <row r="6" spans="1:15" s="15" customFormat="1" ht="9.9499999999999993" customHeight="1">
      <c r="A6" s="22"/>
      <c r="B6" s="18"/>
      <c r="C6" s="23"/>
      <c r="D6" s="9"/>
      <c r="E6" s="16"/>
      <c r="F6" s="36"/>
      <c r="G6" s="11"/>
      <c r="H6" s="12"/>
      <c r="I6" s="11"/>
      <c r="J6" s="13"/>
      <c r="K6" s="11"/>
      <c r="L6" s="11"/>
      <c r="M6" s="11"/>
      <c r="N6" s="14"/>
    </row>
    <row r="7" spans="1:15" s="78" customFormat="1" ht="25.5">
      <c r="A7" s="81" t="s">
        <v>6</v>
      </c>
      <c r="B7" s="82" t="s">
        <v>1</v>
      </c>
      <c r="C7" s="81" t="s">
        <v>10</v>
      </c>
      <c r="D7" s="83" t="s">
        <v>16</v>
      </c>
      <c r="E7" s="83" t="s">
        <v>2</v>
      </c>
      <c r="F7" s="84" t="s">
        <v>5</v>
      </c>
      <c r="G7" s="81" t="s">
        <v>3</v>
      </c>
      <c r="H7" s="85" t="s">
        <v>21</v>
      </c>
      <c r="I7" s="85" t="s">
        <v>17</v>
      </c>
      <c r="J7" s="86" t="s">
        <v>4</v>
      </c>
      <c r="K7" s="86" t="s">
        <v>42</v>
      </c>
      <c r="L7" s="87" t="s">
        <v>43</v>
      </c>
      <c r="M7" s="87" t="s">
        <v>44</v>
      </c>
      <c r="N7" s="39"/>
      <c r="O7" s="77"/>
    </row>
    <row r="8" spans="1:15" s="78" customFormat="1" ht="15">
      <c r="A8" s="3">
        <v>1</v>
      </c>
      <c r="B8" s="58">
        <v>44562</v>
      </c>
      <c r="C8" s="4" t="s">
        <v>45</v>
      </c>
      <c r="D8" s="59" t="s">
        <v>46</v>
      </c>
      <c r="E8" s="59" t="s">
        <v>22</v>
      </c>
      <c r="F8" s="88" t="s">
        <v>47</v>
      </c>
      <c r="G8" s="89">
        <v>116</v>
      </c>
      <c r="H8" s="90">
        <v>2781.9</v>
      </c>
      <c r="I8" s="90">
        <v>2026</v>
      </c>
      <c r="J8" s="91">
        <v>1</v>
      </c>
      <c r="K8" s="105">
        <f>I8*J8</f>
        <v>2026</v>
      </c>
      <c r="L8" s="105">
        <f>H8*0.2</f>
        <v>556.38</v>
      </c>
      <c r="M8" s="105">
        <f>K8+L8</f>
        <v>2582.38</v>
      </c>
      <c r="N8" s="53"/>
      <c r="O8" s="54"/>
    </row>
    <row r="9" spans="1:15" s="78" customFormat="1" ht="15">
      <c r="A9" s="3"/>
      <c r="B9" s="58"/>
      <c r="C9" s="4"/>
      <c r="D9" s="59"/>
      <c r="E9" s="59"/>
      <c r="F9" s="88"/>
      <c r="G9" s="89"/>
      <c r="H9" s="90"/>
      <c r="I9" s="90"/>
      <c r="J9" s="91"/>
      <c r="K9" s="105"/>
      <c r="L9" s="105"/>
      <c r="M9" s="105"/>
      <c r="N9" s="55"/>
      <c r="O9" s="54"/>
    </row>
    <row r="10" spans="1:15" s="78" customFormat="1" ht="15">
      <c r="A10" s="3">
        <v>2</v>
      </c>
      <c r="B10" s="58">
        <v>44562</v>
      </c>
      <c r="C10" s="4" t="s">
        <v>48</v>
      </c>
      <c r="D10" s="59" t="s">
        <v>49</v>
      </c>
      <c r="E10" s="59" t="s">
        <v>22</v>
      </c>
      <c r="F10" s="88" t="s">
        <v>25</v>
      </c>
      <c r="G10" s="89">
        <v>112</v>
      </c>
      <c r="H10" s="90">
        <v>2084.9</v>
      </c>
      <c r="I10" s="90">
        <v>1586</v>
      </c>
      <c r="J10" s="116" t="s">
        <v>23</v>
      </c>
      <c r="K10" s="119">
        <v>2800</v>
      </c>
      <c r="L10" s="105">
        <f t="shared" ref="L10:L69" si="0">H10*0.2</f>
        <v>416.98</v>
      </c>
      <c r="M10" s="119">
        <f>K10+L10+L11</f>
        <v>3317.58</v>
      </c>
      <c r="N10" s="53"/>
      <c r="O10" s="54"/>
    </row>
    <row r="11" spans="1:15" s="78" customFormat="1" ht="15">
      <c r="A11" s="3">
        <v>3</v>
      </c>
      <c r="B11" s="58">
        <v>44562</v>
      </c>
      <c r="C11" s="4" t="s">
        <v>50</v>
      </c>
      <c r="D11" s="59" t="s">
        <v>51</v>
      </c>
      <c r="E11" s="59" t="s">
        <v>22</v>
      </c>
      <c r="F11" s="88" t="s">
        <v>25</v>
      </c>
      <c r="G11" s="89">
        <v>20</v>
      </c>
      <c r="H11" s="90">
        <v>503</v>
      </c>
      <c r="I11" s="90">
        <v>400</v>
      </c>
      <c r="J11" s="118"/>
      <c r="K11" s="121"/>
      <c r="L11" s="105">
        <f t="shared" si="0"/>
        <v>100.60000000000001</v>
      </c>
      <c r="M11" s="121"/>
      <c r="N11" s="53"/>
      <c r="O11" s="54"/>
    </row>
    <row r="12" spans="1:15" s="78" customFormat="1" ht="15">
      <c r="A12" s="3"/>
      <c r="B12" s="58"/>
      <c r="C12" s="4"/>
      <c r="D12" s="59"/>
      <c r="E12" s="59"/>
      <c r="F12" s="88"/>
      <c r="G12" s="89"/>
      <c r="H12" s="90"/>
      <c r="I12" s="90"/>
      <c r="J12" s="96"/>
      <c r="K12" s="105"/>
      <c r="L12" s="105"/>
      <c r="M12" s="105"/>
      <c r="N12" s="53"/>
      <c r="O12" s="54"/>
    </row>
    <row r="13" spans="1:15" s="78" customFormat="1" ht="15">
      <c r="A13" s="3">
        <v>4</v>
      </c>
      <c r="B13" s="58">
        <v>44562</v>
      </c>
      <c r="C13" s="4" t="s">
        <v>52</v>
      </c>
      <c r="D13" s="59" t="s">
        <v>53</v>
      </c>
      <c r="E13" s="59" t="s">
        <v>22</v>
      </c>
      <c r="F13" s="88" t="s">
        <v>24</v>
      </c>
      <c r="G13" s="89">
        <v>110</v>
      </c>
      <c r="H13" s="90">
        <v>2442.5</v>
      </c>
      <c r="I13" s="90">
        <v>2200</v>
      </c>
      <c r="J13" s="116" t="s">
        <v>23</v>
      </c>
      <c r="K13" s="119">
        <v>2800</v>
      </c>
      <c r="L13" s="105">
        <f t="shared" si="0"/>
        <v>488.5</v>
      </c>
      <c r="M13" s="119">
        <f>K13+L13+L14+L15</f>
        <v>3346.9</v>
      </c>
      <c r="N13" s="55"/>
      <c r="O13" s="54"/>
    </row>
    <row r="14" spans="1:15" s="78" customFormat="1" ht="15">
      <c r="A14" s="3">
        <v>5</v>
      </c>
      <c r="B14" s="58">
        <v>44562</v>
      </c>
      <c r="C14" s="4" t="s">
        <v>54</v>
      </c>
      <c r="D14" s="59" t="s">
        <v>55</v>
      </c>
      <c r="E14" s="59" t="s">
        <v>22</v>
      </c>
      <c r="F14" s="88" t="s">
        <v>29</v>
      </c>
      <c r="G14" s="89">
        <v>10</v>
      </c>
      <c r="H14" s="90">
        <v>267</v>
      </c>
      <c r="I14" s="90">
        <v>200</v>
      </c>
      <c r="J14" s="117"/>
      <c r="K14" s="120"/>
      <c r="L14" s="105">
        <f t="shared" si="0"/>
        <v>53.400000000000006</v>
      </c>
      <c r="M14" s="120"/>
      <c r="N14" s="53"/>
      <c r="O14" s="54"/>
    </row>
    <row r="15" spans="1:15" s="78" customFormat="1" ht="15">
      <c r="A15" s="3">
        <v>6</v>
      </c>
      <c r="B15" s="58">
        <v>44562</v>
      </c>
      <c r="C15" s="4" t="s">
        <v>56</v>
      </c>
      <c r="D15" s="59" t="s">
        <v>40</v>
      </c>
      <c r="E15" s="59" t="s">
        <v>22</v>
      </c>
      <c r="F15" s="88" t="s">
        <v>24</v>
      </c>
      <c r="G15" s="89">
        <v>1</v>
      </c>
      <c r="H15" s="90">
        <v>25</v>
      </c>
      <c r="I15" s="90">
        <v>20</v>
      </c>
      <c r="J15" s="118"/>
      <c r="K15" s="121"/>
      <c r="L15" s="105">
        <f t="shared" si="0"/>
        <v>5</v>
      </c>
      <c r="M15" s="121"/>
      <c r="N15" s="53"/>
      <c r="O15" s="54"/>
    </row>
    <row r="16" spans="1:15" s="78" customFormat="1" ht="15">
      <c r="A16" s="3"/>
      <c r="B16" s="58"/>
      <c r="C16" s="4"/>
      <c r="D16" s="59"/>
      <c r="E16" s="59"/>
      <c r="F16" s="88"/>
      <c r="G16" s="89"/>
      <c r="H16" s="90"/>
      <c r="I16" s="90"/>
      <c r="J16" s="96"/>
      <c r="K16" s="105"/>
      <c r="L16" s="105"/>
      <c r="M16" s="105"/>
      <c r="N16" s="55"/>
      <c r="O16" s="54"/>
    </row>
    <row r="17" spans="1:15" s="78" customFormat="1" ht="15">
      <c r="A17" s="3">
        <v>7</v>
      </c>
      <c r="B17" s="58">
        <v>44564</v>
      </c>
      <c r="C17" s="4" t="s">
        <v>57</v>
      </c>
      <c r="D17" s="59" t="s">
        <v>58</v>
      </c>
      <c r="E17" s="59" t="s">
        <v>22</v>
      </c>
      <c r="F17" s="88" t="s">
        <v>24</v>
      </c>
      <c r="G17" s="89">
        <v>200</v>
      </c>
      <c r="H17" s="90">
        <v>4000</v>
      </c>
      <c r="I17" s="90">
        <v>4000</v>
      </c>
      <c r="J17" s="96">
        <v>1</v>
      </c>
      <c r="K17" s="105">
        <f t="shared" ref="K17:K69" si="1">I17*J17</f>
        <v>4000</v>
      </c>
      <c r="L17" s="105">
        <f t="shared" si="0"/>
        <v>800</v>
      </c>
      <c r="M17" s="105">
        <f t="shared" ref="M17:M69" si="2">K17+L17</f>
        <v>4800</v>
      </c>
      <c r="N17" s="55"/>
      <c r="O17" s="54"/>
    </row>
    <row r="18" spans="1:15" s="78" customFormat="1" ht="15">
      <c r="A18" s="3"/>
      <c r="B18" s="58"/>
      <c r="C18" s="4"/>
      <c r="D18" s="59"/>
      <c r="E18" s="59"/>
      <c r="F18" s="88"/>
      <c r="G18" s="89"/>
      <c r="H18" s="90"/>
      <c r="I18" s="90"/>
      <c r="J18" s="96"/>
      <c r="K18" s="105"/>
      <c r="L18" s="105"/>
      <c r="M18" s="105"/>
      <c r="N18" s="55"/>
      <c r="O18" s="54"/>
    </row>
    <row r="19" spans="1:15" s="78" customFormat="1" ht="26.25">
      <c r="A19" s="3">
        <f>A17+1</f>
        <v>8</v>
      </c>
      <c r="B19" s="58">
        <v>44564</v>
      </c>
      <c r="C19" s="4" t="s">
        <v>59</v>
      </c>
      <c r="D19" s="59" t="s">
        <v>60</v>
      </c>
      <c r="E19" s="59" t="s">
        <v>22</v>
      </c>
      <c r="F19" s="88" t="s">
        <v>61</v>
      </c>
      <c r="G19" s="89">
        <v>75</v>
      </c>
      <c r="H19" s="90">
        <v>2185.5</v>
      </c>
      <c r="I19" s="90">
        <v>1500</v>
      </c>
      <c r="J19" s="96">
        <v>1</v>
      </c>
      <c r="K19" s="105">
        <f t="shared" si="1"/>
        <v>1500</v>
      </c>
      <c r="L19" s="105">
        <f t="shared" si="0"/>
        <v>437.1</v>
      </c>
      <c r="M19" s="105">
        <f t="shared" si="2"/>
        <v>1937.1</v>
      </c>
      <c r="N19" s="53"/>
      <c r="O19" s="54"/>
    </row>
    <row r="20" spans="1:15" s="78" customFormat="1" ht="28.5" customHeight="1">
      <c r="A20" s="3">
        <f t="shared" ref="A20:A82" si="3">A19+1</f>
        <v>9</v>
      </c>
      <c r="B20" s="58">
        <v>44564</v>
      </c>
      <c r="C20" s="4" t="s">
        <v>62</v>
      </c>
      <c r="D20" s="59" t="s">
        <v>63</v>
      </c>
      <c r="E20" s="59" t="s">
        <v>22</v>
      </c>
      <c r="F20" s="88" t="s">
        <v>64</v>
      </c>
      <c r="G20" s="89">
        <v>60</v>
      </c>
      <c r="H20" s="90">
        <v>1614</v>
      </c>
      <c r="I20" s="90">
        <v>1200</v>
      </c>
      <c r="J20" s="96">
        <v>1</v>
      </c>
      <c r="K20" s="105">
        <f t="shared" si="1"/>
        <v>1200</v>
      </c>
      <c r="L20" s="105">
        <f t="shared" si="0"/>
        <v>322.8</v>
      </c>
      <c r="M20" s="105">
        <f t="shared" si="2"/>
        <v>1522.8</v>
      </c>
      <c r="N20" s="53"/>
      <c r="O20" s="54"/>
    </row>
    <row r="21" spans="1:15" s="78" customFormat="1" ht="15">
      <c r="A21" s="3"/>
      <c r="B21" s="58"/>
      <c r="C21" s="4"/>
      <c r="D21" s="59"/>
      <c r="E21" s="59"/>
      <c r="F21" s="88"/>
      <c r="G21" s="89"/>
      <c r="H21" s="90"/>
      <c r="I21" s="90"/>
      <c r="J21" s="96"/>
      <c r="K21" s="105"/>
      <c r="L21" s="105"/>
      <c r="M21" s="105"/>
      <c r="N21" s="55"/>
      <c r="O21" s="54"/>
    </row>
    <row r="22" spans="1:15" s="78" customFormat="1" ht="56.25" customHeight="1">
      <c r="A22" s="3">
        <f>A20+1</f>
        <v>10</v>
      </c>
      <c r="B22" s="58">
        <v>44564</v>
      </c>
      <c r="C22" s="4" t="s">
        <v>65</v>
      </c>
      <c r="D22" s="59" t="s">
        <v>66</v>
      </c>
      <c r="E22" s="59" t="s">
        <v>22</v>
      </c>
      <c r="F22" s="88" t="s">
        <v>30</v>
      </c>
      <c r="G22" s="89">
        <v>400</v>
      </c>
      <c r="H22" s="90">
        <v>8302.6</v>
      </c>
      <c r="I22" s="90">
        <v>6195</v>
      </c>
      <c r="J22" s="96">
        <v>1</v>
      </c>
      <c r="K22" s="105">
        <f t="shared" si="1"/>
        <v>6195</v>
      </c>
      <c r="L22" s="105">
        <f t="shared" si="0"/>
        <v>1660.5200000000002</v>
      </c>
      <c r="M22" s="105">
        <f t="shared" si="2"/>
        <v>7855.52</v>
      </c>
      <c r="N22" s="55"/>
      <c r="O22" s="54"/>
    </row>
    <row r="23" spans="1:15" s="78" customFormat="1" ht="15">
      <c r="A23" s="3"/>
      <c r="B23" s="58"/>
      <c r="C23" s="4"/>
      <c r="D23" s="59"/>
      <c r="E23" s="59"/>
      <c r="F23" s="88"/>
      <c r="G23" s="89"/>
      <c r="H23" s="90"/>
      <c r="I23" s="90"/>
      <c r="J23" s="96"/>
      <c r="K23" s="105"/>
      <c r="L23" s="105"/>
      <c r="M23" s="105"/>
      <c r="N23" s="55"/>
      <c r="O23" s="54"/>
    </row>
    <row r="24" spans="1:15" s="78" customFormat="1" ht="15">
      <c r="A24" s="3">
        <f>A22+1</f>
        <v>11</v>
      </c>
      <c r="B24" s="58">
        <v>44564</v>
      </c>
      <c r="C24" s="4" t="s">
        <v>67</v>
      </c>
      <c r="D24" s="59" t="s">
        <v>68</v>
      </c>
      <c r="E24" s="59" t="s">
        <v>22</v>
      </c>
      <c r="F24" s="88" t="s">
        <v>30</v>
      </c>
      <c r="G24" s="89">
        <v>89</v>
      </c>
      <c r="H24" s="90">
        <v>1689.6</v>
      </c>
      <c r="I24" s="90">
        <v>1256</v>
      </c>
      <c r="J24" s="116" t="s">
        <v>23</v>
      </c>
      <c r="K24" s="119">
        <v>2800</v>
      </c>
      <c r="L24" s="105">
        <f t="shared" si="0"/>
        <v>337.92</v>
      </c>
      <c r="M24" s="119">
        <f>K24+L24+L25+L26</f>
        <v>3387.02</v>
      </c>
      <c r="N24" s="55"/>
      <c r="O24" s="54"/>
    </row>
    <row r="25" spans="1:15" s="78" customFormat="1" ht="15">
      <c r="A25" s="3">
        <f t="shared" si="3"/>
        <v>12</v>
      </c>
      <c r="B25" s="58">
        <v>44564</v>
      </c>
      <c r="C25" s="4" t="s">
        <v>69</v>
      </c>
      <c r="D25" s="59" t="s">
        <v>70</v>
      </c>
      <c r="E25" s="59" t="s">
        <v>22</v>
      </c>
      <c r="F25" s="88" t="s">
        <v>36</v>
      </c>
      <c r="G25" s="89">
        <v>25</v>
      </c>
      <c r="H25" s="90">
        <v>742.5</v>
      </c>
      <c r="I25" s="90">
        <v>500</v>
      </c>
      <c r="J25" s="117"/>
      <c r="K25" s="120"/>
      <c r="L25" s="105">
        <f t="shared" si="0"/>
        <v>148.5</v>
      </c>
      <c r="M25" s="120"/>
      <c r="N25" s="55"/>
      <c r="O25" s="54"/>
    </row>
    <row r="26" spans="1:15" s="78" customFormat="1" ht="15">
      <c r="A26" s="3">
        <v>13</v>
      </c>
      <c r="B26" s="58">
        <v>44564</v>
      </c>
      <c r="C26" s="4" t="s">
        <v>71</v>
      </c>
      <c r="D26" s="59" t="s">
        <v>51</v>
      </c>
      <c r="E26" s="59" t="s">
        <v>22</v>
      </c>
      <c r="F26" s="88" t="s">
        <v>72</v>
      </c>
      <c r="G26" s="89">
        <v>20</v>
      </c>
      <c r="H26" s="90">
        <v>503</v>
      </c>
      <c r="I26" s="90">
        <v>400</v>
      </c>
      <c r="J26" s="118"/>
      <c r="K26" s="121"/>
      <c r="L26" s="105">
        <f t="shared" si="0"/>
        <v>100.60000000000001</v>
      </c>
      <c r="M26" s="121"/>
      <c r="N26" s="55"/>
      <c r="O26" s="54"/>
    </row>
    <row r="27" spans="1:15" s="78" customFormat="1" ht="15">
      <c r="A27" s="3"/>
      <c r="B27" s="58"/>
      <c r="C27" s="4"/>
      <c r="D27" s="59"/>
      <c r="E27" s="59"/>
      <c r="F27" s="88"/>
      <c r="G27" s="89"/>
      <c r="H27" s="90"/>
      <c r="I27" s="90"/>
      <c r="J27" s="96"/>
      <c r="K27" s="105"/>
      <c r="L27" s="105"/>
      <c r="M27" s="105"/>
      <c r="N27" s="55"/>
      <c r="O27" s="54"/>
    </row>
    <row r="28" spans="1:15" s="78" customFormat="1" ht="28.5" customHeight="1">
      <c r="A28" s="3">
        <v>14</v>
      </c>
      <c r="B28" s="58">
        <v>44564</v>
      </c>
      <c r="C28" s="4" t="s">
        <v>73</v>
      </c>
      <c r="D28" s="59" t="s">
        <v>74</v>
      </c>
      <c r="E28" s="59" t="s">
        <v>22</v>
      </c>
      <c r="F28" s="88" t="s">
        <v>75</v>
      </c>
      <c r="G28" s="89">
        <v>40</v>
      </c>
      <c r="H28" s="90">
        <v>975.1</v>
      </c>
      <c r="I28" s="90">
        <v>700</v>
      </c>
      <c r="J28" s="116" t="s">
        <v>23</v>
      </c>
      <c r="K28" s="119">
        <v>3200</v>
      </c>
      <c r="L28" s="105">
        <f t="shared" si="0"/>
        <v>195.02</v>
      </c>
      <c r="M28" s="119">
        <f>K28+L28+L29+L30+L31</f>
        <v>3685.5</v>
      </c>
      <c r="N28" s="53"/>
      <c r="O28" s="54"/>
    </row>
    <row r="29" spans="1:15" s="78" customFormat="1" ht="26.25">
      <c r="A29" s="3">
        <f>A28+1</f>
        <v>15</v>
      </c>
      <c r="B29" s="58">
        <v>44564</v>
      </c>
      <c r="C29" s="4" t="s">
        <v>76</v>
      </c>
      <c r="D29" s="59" t="s">
        <v>77</v>
      </c>
      <c r="E29" s="59" t="s">
        <v>22</v>
      </c>
      <c r="F29" s="88" t="s">
        <v>78</v>
      </c>
      <c r="G29" s="89">
        <v>52</v>
      </c>
      <c r="H29" s="90">
        <v>1198.5999999999999</v>
      </c>
      <c r="I29" s="90">
        <v>1040</v>
      </c>
      <c r="J29" s="117"/>
      <c r="K29" s="120"/>
      <c r="L29" s="105">
        <f t="shared" si="0"/>
        <v>239.72</v>
      </c>
      <c r="M29" s="120"/>
      <c r="N29" s="53"/>
      <c r="O29" s="54"/>
    </row>
    <row r="30" spans="1:15" s="78" customFormat="1" ht="15">
      <c r="A30" s="3">
        <f t="shared" si="3"/>
        <v>16</v>
      </c>
      <c r="B30" s="58">
        <v>44564</v>
      </c>
      <c r="C30" s="4" t="s">
        <v>79</v>
      </c>
      <c r="D30" s="59" t="s">
        <v>80</v>
      </c>
      <c r="E30" s="59" t="s">
        <v>22</v>
      </c>
      <c r="F30" s="88" t="s">
        <v>81</v>
      </c>
      <c r="G30" s="89">
        <v>10</v>
      </c>
      <c r="H30" s="90">
        <v>200</v>
      </c>
      <c r="I30" s="90">
        <v>200</v>
      </c>
      <c r="J30" s="117"/>
      <c r="K30" s="120"/>
      <c r="L30" s="105">
        <f t="shared" si="0"/>
        <v>40</v>
      </c>
      <c r="M30" s="120"/>
      <c r="N30" s="55"/>
      <c r="O30" s="54"/>
    </row>
    <row r="31" spans="1:15" s="78" customFormat="1" ht="15">
      <c r="A31" s="3">
        <f t="shared" si="3"/>
        <v>17</v>
      </c>
      <c r="B31" s="58">
        <v>44564</v>
      </c>
      <c r="C31" s="4" t="s">
        <v>82</v>
      </c>
      <c r="D31" s="59" t="s">
        <v>83</v>
      </c>
      <c r="E31" s="59" t="s">
        <v>22</v>
      </c>
      <c r="F31" s="88" t="s">
        <v>29</v>
      </c>
      <c r="G31" s="89">
        <v>2</v>
      </c>
      <c r="H31" s="90">
        <v>53.8</v>
      </c>
      <c r="I31" s="90">
        <v>40</v>
      </c>
      <c r="J31" s="118"/>
      <c r="K31" s="121"/>
      <c r="L31" s="105">
        <f t="shared" si="0"/>
        <v>10.76</v>
      </c>
      <c r="M31" s="121"/>
      <c r="N31" s="55"/>
      <c r="O31" s="54"/>
    </row>
    <row r="32" spans="1:15" s="78" customFormat="1" ht="15">
      <c r="A32" s="3"/>
      <c r="B32" s="58"/>
      <c r="C32" s="4"/>
      <c r="D32" s="59"/>
      <c r="E32" s="59"/>
      <c r="F32" s="88"/>
      <c r="G32" s="89"/>
      <c r="H32" s="90"/>
      <c r="I32" s="90"/>
      <c r="J32" s="96"/>
      <c r="K32" s="105"/>
      <c r="L32" s="105"/>
      <c r="M32" s="105"/>
      <c r="N32" s="55"/>
      <c r="O32" s="54"/>
    </row>
    <row r="33" spans="1:15" s="78" customFormat="1" ht="25.5" customHeight="1">
      <c r="A33" s="3">
        <f>A31+1</f>
        <v>18</v>
      </c>
      <c r="B33" s="58">
        <v>44564</v>
      </c>
      <c r="C33" s="4" t="s">
        <v>84</v>
      </c>
      <c r="D33" s="59" t="s">
        <v>51</v>
      </c>
      <c r="E33" s="59" t="s">
        <v>85</v>
      </c>
      <c r="F33" s="92" t="s">
        <v>86</v>
      </c>
      <c r="G33" s="89">
        <v>20</v>
      </c>
      <c r="H33" s="90">
        <v>503</v>
      </c>
      <c r="I33" s="90">
        <v>400</v>
      </c>
      <c r="J33" s="96" t="s">
        <v>23</v>
      </c>
      <c r="K33" s="105">
        <v>500</v>
      </c>
      <c r="L33" s="105">
        <v>0</v>
      </c>
      <c r="M33" s="105">
        <f t="shared" si="2"/>
        <v>500</v>
      </c>
      <c r="N33" s="53"/>
      <c r="O33" s="54"/>
    </row>
    <row r="34" spans="1:15" s="78" customFormat="1" ht="15">
      <c r="A34" s="3"/>
      <c r="B34" s="58"/>
      <c r="C34" s="4"/>
      <c r="D34" s="59"/>
      <c r="E34" s="59"/>
      <c r="F34" s="88"/>
      <c r="G34" s="89"/>
      <c r="H34" s="90"/>
      <c r="I34" s="90"/>
      <c r="J34" s="96"/>
      <c r="K34" s="105"/>
      <c r="L34" s="105"/>
      <c r="M34" s="105"/>
      <c r="N34" s="55"/>
      <c r="O34" s="54"/>
    </row>
    <row r="35" spans="1:15" s="78" customFormat="1" ht="15">
      <c r="A35" s="3">
        <v>19</v>
      </c>
      <c r="B35" s="58">
        <v>44565</v>
      </c>
      <c r="C35" s="4" t="s">
        <v>87</v>
      </c>
      <c r="D35" s="59" t="s">
        <v>88</v>
      </c>
      <c r="E35" s="59" t="s">
        <v>22</v>
      </c>
      <c r="F35" s="88" t="s">
        <v>30</v>
      </c>
      <c r="G35" s="89">
        <v>114</v>
      </c>
      <c r="H35" s="90">
        <v>1556.4</v>
      </c>
      <c r="I35" s="90">
        <v>1242</v>
      </c>
      <c r="J35" s="116" t="s">
        <v>23</v>
      </c>
      <c r="K35" s="119">
        <v>2800</v>
      </c>
      <c r="L35" s="105">
        <f t="shared" si="0"/>
        <v>311.28000000000003</v>
      </c>
      <c r="M35" s="119">
        <f>K35+L35+L36</f>
        <v>3119.0400000000004</v>
      </c>
      <c r="N35" s="53"/>
      <c r="O35" s="54"/>
    </row>
    <row r="36" spans="1:15" s="78" customFormat="1" ht="15">
      <c r="A36" s="3">
        <v>20</v>
      </c>
      <c r="B36" s="58">
        <v>44565</v>
      </c>
      <c r="C36" s="4" t="s">
        <v>89</v>
      </c>
      <c r="D36" s="59" t="s">
        <v>90</v>
      </c>
      <c r="E36" s="59" t="s">
        <v>22</v>
      </c>
      <c r="F36" s="88" t="s">
        <v>34</v>
      </c>
      <c r="G36" s="89">
        <v>6</v>
      </c>
      <c r="H36" s="90">
        <v>38.799999999999997</v>
      </c>
      <c r="I36" s="90">
        <v>38.1</v>
      </c>
      <c r="J36" s="118"/>
      <c r="K36" s="121"/>
      <c r="L36" s="105">
        <f t="shared" si="0"/>
        <v>7.76</v>
      </c>
      <c r="M36" s="121"/>
      <c r="N36" s="53"/>
      <c r="O36" s="54"/>
    </row>
    <row r="37" spans="1:15" s="78" customFormat="1" ht="15">
      <c r="A37" s="3"/>
      <c r="B37" s="58"/>
      <c r="C37" s="4"/>
      <c r="D37" s="59"/>
      <c r="E37" s="59"/>
      <c r="F37" s="88"/>
      <c r="G37" s="89"/>
      <c r="H37" s="90"/>
      <c r="I37" s="90"/>
      <c r="J37" s="96"/>
      <c r="K37" s="105"/>
      <c r="L37" s="105"/>
      <c r="M37" s="105"/>
      <c r="N37" s="55"/>
      <c r="O37" s="54"/>
    </row>
    <row r="38" spans="1:15" s="78" customFormat="1" ht="15">
      <c r="A38" s="3">
        <v>21</v>
      </c>
      <c r="B38" s="58">
        <v>44566</v>
      </c>
      <c r="C38" s="4" t="s">
        <v>91</v>
      </c>
      <c r="D38" s="59" t="s">
        <v>92</v>
      </c>
      <c r="E38" s="59" t="s">
        <v>22</v>
      </c>
      <c r="F38" s="88" t="s">
        <v>25</v>
      </c>
      <c r="G38" s="89">
        <v>144</v>
      </c>
      <c r="H38" s="90">
        <v>3029.6</v>
      </c>
      <c r="I38" s="90">
        <v>2008</v>
      </c>
      <c r="J38" s="96">
        <v>1</v>
      </c>
      <c r="K38" s="105">
        <f t="shared" si="1"/>
        <v>2008</v>
      </c>
      <c r="L38" s="105">
        <f t="shared" si="0"/>
        <v>605.91999999999996</v>
      </c>
      <c r="M38" s="105">
        <f t="shared" si="2"/>
        <v>2613.92</v>
      </c>
      <c r="N38" s="55"/>
      <c r="O38" s="54"/>
    </row>
    <row r="39" spans="1:15" s="78" customFormat="1" ht="15">
      <c r="A39" s="3"/>
      <c r="B39" s="58"/>
      <c r="C39" s="4"/>
      <c r="D39" s="59"/>
      <c r="E39" s="59"/>
      <c r="F39" s="88"/>
      <c r="G39" s="89"/>
      <c r="H39" s="90"/>
      <c r="I39" s="90"/>
      <c r="J39" s="96"/>
      <c r="K39" s="105"/>
      <c r="L39" s="105"/>
      <c r="M39" s="105"/>
      <c r="N39" s="55"/>
      <c r="O39" s="54"/>
    </row>
    <row r="40" spans="1:15" s="78" customFormat="1" ht="26.25">
      <c r="A40" s="60">
        <f>A38+1</f>
        <v>22</v>
      </c>
      <c r="B40" s="61">
        <v>44566</v>
      </c>
      <c r="C40" s="62" t="s">
        <v>93</v>
      </c>
      <c r="D40" s="63" t="s">
        <v>94</v>
      </c>
      <c r="E40" s="63" t="s">
        <v>22</v>
      </c>
      <c r="F40" s="93" t="s">
        <v>95</v>
      </c>
      <c r="G40" s="94">
        <v>21</v>
      </c>
      <c r="H40" s="95">
        <v>580.1</v>
      </c>
      <c r="I40" s="95">
        <v>420</v>
      </c>
      <c r="J40" s="122">
        <v>1</v>
      </c>
      <c r="K40" s="113">
        <v>2800</v>
      </c>
      <c r="L40" s="106">
        <f t="shared" si="0"/>
        <v>116.02000000000001</v>
      </c>
      <c r="M40" s="113">
        <f>K40+L40+L41</f>
        <v>3333.1</v>
      </c>
      <c r="N40" s="55"/>
      <c r="O40" s="54"/>
    </row>
    <row r="41" spans="1:15" s="78" customFormat="1" ht="15">
      <c r="A41" s="60">
        <f t="shared" si="3"/>
        <v>23</v>
      </c>
      <c r="B41" s="61">
        <v>44566</v>
      </c>
      <c r="C41" s="62" t="s">
        <v>96</v>
      </c>
      <c r="D41" s="63" t="s">
        <v>97</v>
      </c>
      <c r="E41" s="63" t="s">
        <v>22</v>
      </c>
      <c r="F41" s="93" t="s">
        <v>30</v>
      </c>
      <c r="G41" s="94">
        <v>89</v>
      </c>
      <c r="H41" s="95">
        <v>2085.4</v>
      </c>
      <c r="I41" s="95">
        <v>1530</v>
      </c>
      <c r="J41" s="123"/>
      <c r="K41" s="115"/>
      <c r="L41" s="106">
        <f t="shared" si="0"/>
        <v>417.08000000000004</v>
      </c>
      <c r="M41" s="115"/>
      <c r="N41" s="55"/>
      <c r="O41" s="54"/>
    </row>
    <row r="42" spans="1:15" s="78" customFormat="1" ht="15">
      <c r="A42" s="3"/>
      <c r="B42" s="58"/>
      <c r="C42" s="4"/>
      <c r="D42" s="59"/>
      <c r="E42" s="59"/>
      <c r="F42" s="88"/>
      <c r="G42" s="89"/>
      <c r="H42" s="90"/>
      <c r="I42" s="90"/>
      <c r="J42" s="96"/>
      <c r="K42" s="105"/>
      <c r="L42" s="105"/>
      <c r="M42" s="105"/>
      <c r="N42" s="55"/>
      <c r="O42" s="54"/>
    </row>
    <row r="43" spans="1:15" s="78" customFormat="1" ht="15">
      <c r="A43" s="3">
        <f>A41+1</f>
        <v>24</v>
      </c>
      <c r="B43" s="58">
        <v>44566</v>
      </c>
      <c r="C43" s="4" t="s">
        <v>98</v>
      </c>
      <c r="D43" s="59" t="s">
        <v>99</v>
      </c>
      <c r="E43" s="59" t="s">
        <v>22</v>
      </c>
      <c r="F43" s="88" t="s">
        <v>39</v>
      </c>
      <c r="G43" s="89">
        <v>177</v>
      </c>
      <c r="H43" s="90">
        <v>3560</v>
      </c>
      <c r="I43" s="90">
        <v>3540</v>
      </c>
      <c r="J43" s="96">
        <v>1</v>
      </c>
      <c r="K43" s="105">
        <f t="shared" si="1"/>
        <v>3540</v>
      </c>
      <c r="L43" s="105">
        <f t="shared" si="0"/>
        <v>712</v>
      </c>
      <c r="M43" s="105">
        <f t="shared" si="2"/>
        <v>4252</v>
      </c>
      <c r="N43" s="55"/>
      <c r="O43" s="54"/>
    </row>
    <row r="44" spans="1:15" s="78" customFormat="1" ht="15">
      <c r="A44" s="3"/>
      <c r="B44" s="58"/>
      <c r="C44" s="4"/>
      <c r="D44" s="59"/>
      <c r="E44" s="59"/>
      <c r="F44" s="88"/>
      <c r="G44" s="89"/>
      <c r="H44" s="90"/>
      <c r="I44" s="90"/>
      <c r="J44" s="96"/>
      <c r="K44" s="105"/>
      <c r="L44" s="105"/>
      <c r="M44" s="105"/>
      <c r="N44" s="55"/>
      <c r="O44" s="54"/>
    </row>
    <row r="45" spans="1:15" s="78" customFormat="1" ht="25.5">
      <c r="A45" s="3">
        <f>A43+1</f>
        <v>25</v>
      </c>
      <c r="B45" s="58">
        <v>44567</v>
      </c>
      <c r="C45" s="4" t="s">
        <v>100</v>
      </c>
      <c r="D45" s="59" t="s">
        <v>101</v>
      </c>
      <c r="E45" s="59" t="s">
        <v>22</v>
      </c>
      <c r="F45" s="88" t="s">
        <v>102</v>
      </c>
      <c r="G45" s="89">
        <v>10</v>
      </c>
      <c r="H45" s="90">
        <v>230</v>
      </c>
      <c r="I45" s="90">
        <v>200</v>
      </c>
      <c r="J45" s="116" t="s">
        <v>23</v>
      </c>
      <c r="K45" s="119">
        <v>4500</v>
      </c>
      <c r="L45" s="105">
        <f t="shared" si="0"/>
        <v>46</v>
      </c>
      <c r="M45" s="119">
        <f>K45+L45+L46+L47</f>
        <v>4716.6000000000004</v>
      </c>
      <c r="N45" s="53"/>
      <c r="O45" s="54"/>
    </row>
    <row r="46" spans="1:15" s="78" customFormat="1" ht="26.25">
      <c r="A46" s="3">
        <f t="shared" si="3"/>
        <v>26</v>
      </c>
      <c r="B46" s="58">
        <v>44567</v>
      </c>
      <c r="C46" s="4" t="s">
        <v>103</v>
      </c>
      <c r="D46" s="59" t="s">
        <v>104</v>
      </c>
      <c r="E46" s="59" t="s">
        <v>22</v>
      </c>
      <c r="F46" s="88" t="s">
        <v>95</v>
      </c>
      <c r="G46" s="89">
        <v>31</v>
      </c>
      <c r="H46" s="90">
        <v>715</v>
      </c>
      <c r="I46" s="90">
        <v>620</v>
      </c>
      <c r="J46" s="117"/>
      <c r="K46" s="120"/>
      <c r="L46" s="105">
        <f t="shared" si="0"/>
        <v>143</v>
      </c>
      <c r="M46" s="120"/>
      <c r="N46" s="55"/>
      <c r="O46" s="54"/>
    </row>
    <row r="47" spans="1:15" s="78" customFormat="1" ht="26.25">
      <c r="A47" s="3">
        <f t="shared" si="3"/>
        <v>27</v>
      </c>
      <c r="B47" s="58">
        <v>44567</v>
      </c>
      <c r="C47" s="4" t="s">
        <v>105</v>
      </c>
      <c r="D47" s="59" t="s">
        <v>106</v>
      </c>
      <c r="E47" s="59" t="s">
        <v>22</v>
      </c>
      <c r="F47" s="88" t="s">
        <v>107</v>
      </c>
      <c r="G47" s="89">
        <v>4</v>
      </c>
      <c r="H47" s="90">
        <v>138</v>
      </c>
      <c r="I47" s="90">
        <v>116</v>
      </c>
      <c r="J47" s="118"/>
      <c r="K47" s="121"/>
      <c r="L47" s="105">
        <f t="shared" si="0"/>
        <v>27.6</v>
      </c>
      <c r="M47" s="121"/>
      <c r="N47" s="55"/>
      <c r="O47" s="54"/>
    </row>
    <row r="48" spans="1:15" s="78" customFormat="1" ht="15">
      <c r="A48" s="3"/>
      <c r="B48" s="58"/>
      <c r="C48" s="4"/>
      <c r="D48" s="59"/>
      <c r="E48" s="59"/>
      <c r="F48" s="88"/>
      <c r="G48" s="89"/>
      <c r="H48" s="90"/>
      <c r="I48" s="90"/>
      <c r="J48" s="96"/>
      <c r="K48" s="105"/>
      <c r="L48" s="105"/>
      <c r="M48" s="105"/>
      <c r="N48" s="53"/>
      <c r="O48" s="54"/>
    </row>
    <row r="49" spans="1:15" s="78" customFormat="1" ht="25.5">
      <c r="A49" s="3">
        <f>A47+1</f>
        <v>28</v>
      </c>
      <c r="B49" s="58">
        <v>44567</v>
      </c>
      <c r="C49" s="4" t="s">
        <v>108</v>
      </c>
      <c r="D49" s="59" t="s">
        <v>109</v>
      </c>
      <c r="E49" s="59" t="s">
        <v>22</v>
      </c>
      <c r="F49" s="88" t="s">
        <v>30</v>
      </c>
      <c r="G49" s="89">
        <v>90</v>
      </c>
      <c r="H49" s="90">
        <v>1760.6</v>
      </c>
      <c r="I49" s="90">
        <v>1238</v>
      </c>
      <c r="J49" s="116" t="s">
        <v>23</v>
      </c>
      <c r="K49" s="119">
        <v>2800</v>
      </c>
      <c r="L49" s="105">
        <f t="shared" si="0"/>
        <v>352.12</v>
      </c>
      <c r="M49" s="119">
        <f>K49+L49+L50</f>
        <v>3191.62</v>
      </c>
      <c r="N49" s="53"/>
      <c r="O49" s="54"/>
    </row>
    <row r="50" spans="1:15" s="78" customFormat="1" ht="26.25">
      <c r="A50" s="3">
        <f t="shared" si="3"/>
        <v>29</v>
      </c>
      <c r="B50" s="58">
        <v>44567</v>
      </c>
      <c r="C50" s="4" t="s">
        <v>110</v>
      </c>
      <c r="D50" s="59" t="s">
        <v>111</v>
      </c>
      <c r="E50" s="59" t="s">
        <v>22</v>
      </c>
      <c r="F50" s="88" t="s">
        <v>112</v>
      </c>
      <c r="G50" s="89">
        <v>9</v>
      </c>
      <c r="H50" s="90">
        <v>197.5</v>
      </c>
      <c r="I50" s="90">
        <v>150</v>
      </c>
      <c r="J50" s="118"/>
      <c r="K50" s="121"/>
      <c r="L50" s="105">
        <f t="shared" si="0"/>
        <v>39.5</v>
      </c>
      <c r="M50" s="121"/>
      <c r="N50" s="53"/>
      <c r="O50" s="54"/>
    </row>
    <row r="51" spans="1:15" s="78" customFormat="1" ht="15">
      <c r="A51" s="3"/>
      <c r="B51" s="58"/>
      <c r="C51" s="4"/>
      <c r="D51" s="59"/>
      <c r="E51" s="59"/>
      <c r="F51" s="88"/>
      <c r="G51" s="89"/>
      <c r="H51" s="90"/>
      <c r="I51" s="90"/>
      <c r="J51" s="96"/>
      <c r="K51" s="105"/>
      <c r="L51" s="105"/>
      <c r="M51" s="105"/>
      <c r="N51" s="55"/>
      <c r="O51" s="54"/>
    </row>
    <row r="52" spans="1:15" s="78" customFormat="1" ht="15">
      <c r="A52" s="3">
        <f>A50+1</f>
        <v>30</v>
      </c>
      <c r="B52" s="58">
        <v>44568</v>
      </c>
      <c r="C52" s="4" t="s">
        <v>113</v>
      </c>
      <c r="D52" s="59" t="s">
        <v>114</v>
      </c>
      <c r="E52" s="59" t="s">
        <v>22</v>
      </c>
      <c r="F52" s="88" t="s">
        <v>39</v>
      </c>
      <c r="G52" s="89">
        <v>90</v>
      </c>
      <c r="H52" s="90">
        <v>2736</v>
      </c>
      <c r="I52" s="90">
        <v>2700</v>
      </c>
      <c r="J52" s="96" t="s">
        <v>23</v>
      </c>
      <c r="K52" s="105">
        <v>2800</v>
      </c>
      <c r="L52" s="105">
        <f t="shared" si="0"/>
        <v>547.20000000000005</v>
      </c>
      <c r="M52" s="105">
        <f t="shared" si="2"/>
        <v>3347.2</v>
      </c>
      <c r="N52" s="55"/>
      <c r="O52" s="54"/>
    </row>
    <row r="53" spans="1:15" s="78" customFormat="1" ht="15">
      <c r="A53" s="3"/>
      <c r="B53" s="58"/>
      <c r="C53" s="4"/>
      <c r="D53" s="59"/>
      <c r="E53" s="59"/>
      <c r="F53" s="88"/>
      <c r="G53" s="89"/>
      <c r="H53" s="90"/>
      <c r="I53" s="90"/>
      <c r="J53" s="96"/>
      <c r="K53" s="105"/>
      <c r="L53" s="105"/>
      <c r="M53" s="105"/>
      <c r="N53" s="55"/>
      <c r="O53" s="54"/>
    </row>
    <row r="54" spans="1:15" s="78" customFormat="1" ht="25.5">
      <c r="A54" s="3">
        <f>A52+1</f>
        <v>31</v>
      </c>
      <c r="B54" s="58">
        <v>44568</v>
      </c>
      <c r="C54" s="4" t="s">
        <v>115</v>
      </c>
      <c r="D54" s="59" t="s">
        <v>116</v>
      </c>
      <c r="E54" s="59" t="s">
        <v>22</v>
      </c>
      <c r="F54" s="88" t="s">
        <v>30</v>
      </c>
      <c r="G54" s="89">
        <v>112</v>
      </c>
      <c r="H54" s="90">
        <v>2237.1</v>
      </c>
      <c r="I54" s="90">
        <v>1690.4</v>
      </c>
      <c r="J54" s="116" t="s">
        <v>23</v>
      </c>
      <c r="K54" s="119">
        <v>2800</v>
      </c>
      <c r="L54" s="105">
        <f t="shared" si="0"/>
        <v>447.42</v>
      </c>
      <c r="M54" s="119">
        <f>K54+L54+L55</f>
        <v>3249.62</v>
      </c>
      <c r="N54" s="55"/>
      <c r="O54" s="54"/>
    </row>
    <row r="55" spans="1:15" s="78" customFormat="1" ht="15">
      <c r="A55" s="3">
        <f t="shared" si="3"/>
        <v>32</v>
      </c>
      <c r="B55" s="58">
        <v>44568</v>
      </c>
      <c r="C55" s="4" t="s">
        <v>117</v>
      </c>
      <c r="D55" s="59" t="s">
        <v>111</v>
      </c>
      <c r="E55" s="59" t="s">
        <v>22</v>
      </c>
      <c r="F55" s="88" t="s">
        <v>25</v>
      </c>
      <c r="G55" s="89">
        <v>1</v>
      </c>
      <c r="H55" s="90">
        <v>11</v>
      </c>
      <c r="I55" s="90">
        <v>10</v>
      </c>
      <c r="J55" s="118"/>
      <c r="K55" s="121"/>
      <c r="L55" s="105">
        <f t="shared" si="0"/>
        <v>2.2000000000000002</v>
      </c>
      <c r="M55" s="121"/>
      <c r="N55" s="53"/>
      <c r="O55" s="54"/>
    </row>
    <row r="56" spans="1:15" s="78" customFormat="1" ht="15">
      <c r="A56" s="3"/>
      <c r="B56" s="58"/>
      <c r="C56" s="4"/>
      <c r="D56" s="59"/>
      <c r="E56" s="59"/>
      <c r="F56" s="88"/>
      <c r="G56" s="89"/>
      <c r="H56" s="90"/>
      <c r="I56" s="90"/>
      <c r="J56" s="96"/>
      <c r="K56" s="105"/>
      <c r="L56" s="105"/>
      <c r="M56" s="105"/>
      <c r="N56" s="53"/>
      <c r="O56" s="54"/>
    </row>
    <row r="57" spans="1:15" s="78" customFormat="1" ht="29.25" customHeight="1">
      <c r="A57" s="3">
        <f>A55+1</f>
        <v>33</v>
      </c>
      <c r="B57" s="58">
        <v>44568</v>
      </c>
      <c r="C57" s="4" t="s">
        <v>118</v>
      </c>
      <c r="D57" s="59" t="s">
        <v>119</v>
      </c>
      <c r="E57" s="59" t="s">
        <v>22</v>
      </c>
      <c r="F57" s="88" t="s">
        <v>25</v>
      </c>
      <c r="G57" s="89">
        <v>213</v>
      </c>
      <c r="H57" s="90">
        <v>3625.6</v>
      </c>
      <c r="I57" s="90">
        <v>2672.6</v>
      </c>
      <c r="J57" s="96">
        <v>1</v>
      </c>
      <c r="K57" s="105">
        <f t="shared" si="1"/>
        <v>2672.6</v>
      </c>
      <c r="L57" s="105">
        <f t="shared" si="0"/>
        <v>725.12</v>
      </c>
      <c r="M57" s="105">
        <f t="shared" si="2"/>
        <v>3397.72</v>
      </c>
      <c r="N57" s="55"/>
      <c r="O57" s="54"/>
    </row>
    <row r="58" spans="1:15" s="78" customFormat="1" ht="15">
      <c r="A58" s="3"/>
      <c r="B58" s="58"/>
      <c r="C58" s="4"/>
      <c r="D58" s="59"/>
      <c r="E58" s="59"/>
      <c r="F58" s="88"/>
      <c r="G58" s="89"/>
      <c r="H58" s="90"/>
      <c r="I58" s="90"/>
      <c r="J58" s="96"/>
      <c r="K58" s="105"/>
      <c r="L58" s="105"/>
      <c r="M58" s="105"/>
      <c r="N58" s="55"/>
      <c r="O58" s="54"/>
    </row>
    <row r="59" spans="1:15" s="78" customFormat="1" ht="15">
      <c r="A59" s="3">
        <f>A57+1</f>
        <v>34</v>
      </c>
      <c r="B59" s="58">
        <v>44569</v>
      </c>
      <c r="C59" s="4" t="s">
        <v>120</v>
      </c>
      <c r="D59" s="59" t="s">
        <v>121</v>
      </c>
      <c r="E59" s="59" t="s">
        <v>22</v>
      </c>
      <c r="F59" s="88" t="s">
        <v>35</v>
      </c>
      <c r="G59" s="89">
        <v>70</v>
      </c>
      <c r="H59" s="90">
        <v>1879</v>
      </c>
      <c r="I59" s="90">
        <v>1400</v>
      </c>
      <c r="J59" s="96" t="s">
        <v>23</v>
      </c>
      <c r="K59" s="105">
        <v>2800</v>
      </c>
      <c r="L59" s="105">
        <f t="shared" si="0"/>
        <v>375.8</v>
      </c>
      <c r="M59" s="105">
        <f t="shared" si="2"/>
        <v>3175.8</v>
      </c>
      <c r="N59" s="55"/>
      <c r="O59" s="54"/>
    </row>
    <row r="60" spans="1:15" s="78" customFormat="1" ht="15">
      <c r="A60" s="3"/>
      <c r="B60" s="58"/>
      <c r="C60" s="4"/>
      <c r="D60" s="59"/>
      <c r="E60" s="59"/>
      <c r="F60" s="88"/>
      <c r="G60" s="89"/>
      <c r="H60" s="90"/>
      <c r="I60" s="90"/>
      <c r="J60" s="96"/>
      <c r="K60" s="105"/>
      <c r="L60" s="105"/>
      <c r="M60" s="105"/>
      <c r="N60" s="55"/>
      <c r="O60" s="54"/>
    </row>
    <row r="61" spans="1:15" s="78" customFormat="1" ht="15">
      <c r="A61" s="60">
        <f>A59+1</f>
        <v>35</v>
      </c>
      <c r="B61" s="61">
        <v>44569</v>
      </c>
      <c r="C61" s="62" t="s">
        <v>122</v>
      </c>
      <c r="D61" s="63" t="s">
        <v>123</v>
      </c>
      <c r="E61" s="63" t="s">
        <v>22</v>
      </c>
      <c r="F61" s="93" t="s">
        <v>24</v>
      </c>
      <c r="G61" s="94">
        <v>40</v>
      </c>
      <c r="H61" s="95">
        <v>800</v>
      </c>
      <c r="I61" s="95">
        <v>800</v>
      </c>
      <c r="J61" s="122">
        <v>1</v>
      </c>
      <c r="K61" s="113">
        <v>2200</v>
      </c>
      <c r="L61" s="106">
        <f t="shared" si="0"/>
        <v>160</v>
      </c>
      <c r="M61" s="113">
        <f>K61+L61+L62+L63</f>
        <v>2518.1400000000003</v>
      </c>
      <c r="N61" s="55"/>
      <c r="O61" s="54"/>
    </row>
    <row r="62" spans="1:15" s="78" customFormat="1" ht="15">
      <c r="A62" s="60">
        <f t="shared" si="3"/>
        <v>36</v>
      </c>
      <c r="B62" s="61">
        <v>44569</v>
      </c>
      <c r="C62" s="62" t="s">
        <v>124</v>
      </c>
      <c r="D62" s="63" t="s">
        <v>125</v>
      </c>
      <c r="E62" s="63" t="s">
        <v>22</v>
      </c>
      <c r="F62" s="93" t="s">
        <v>29</v>
      </c>
      <c r="G62" s="94">
        <v>3</v>
      </c>
      <c r="H62" s="95">
        <v>69</v>
      </c>
      <c r="I62" s="95">
        <v>60</v>
      </c>
      <c r="J62" s="124"/>
      <c r="K62" s="114"/>
      <c r="L62" s="106">
        <f t="shared" si="0"/>
        <v>13.8</v>
      </c>
      <c r="M62" s="114"/>
      <c r="N62" s="55"/>
      <c r="O62" s="54"/>
    </row>
    <row r="63" spans="1:15" s="78" customFormat="1" ht="15">
      <c r="A63" s="60">
        <f t="shared" si="3"/>
        <v>37</v>
      </c>
      <c r="B63" s="61">
        <v>44569</v>
      </c>
      <c r="C63" s="62" t="s">
        <v>126</v>
      </c>
      <c r="D63" s="63" t="s">
        <v>127</v>
      </c>
      <c r="E63" s="63" t="s">
        <v>22</v>
      </c>
      <c r="F63" s="93" t="s">
        <v>30</v>
      </c>
      <c r="G63" s="94">
        <v>42</v>
      </c>
      <c r="H63" s="95">
        <v>721.7</v>
      </c>
      <c r="I63" s="95">
        <v>554</v>
      </c>
      <c r="J63" s="123"/>
      <c r="K63" s="115"/>
      <c r="L63" s="106">
        <f t="shared" si="0"/>
        <v>144.34</v>
      </c>
      <c r="M63" s="115"/>
      <c r="N63" s="53"/>
      <c r="O63" s="54"/>
    </row>
    <row r="64" spans="1:15" s="78" customFormat="1" ht="15">
      <c r="A64" s="3"/>
      <c r="B64" s="58"/>
      <c r="C64" s="4"/>
      <c r="D64" s="59"/>
      <c r="E64" s="59"/>
      <c r="F64" s="88"/>
      <c r="G64" s="89"/>
      <c r="H64" s="90"/>
      <c r="I64" s="90"/>
      <c r="J64" s="96"/>
      <c r="K64" s="105"/>
      <c r="L64" s="105"/>
      <c r="M64" s="105"/>
      <c r="N64" s="55"/>
      <c r="O64" s="54"/>
    </row>
    <row r="65" spans="1:15" s="78" customFormat="1" ht="15">
      <c r="A65" s="3">
        <f>A63+1</f>
        <v>38</v>
      </c>
      <c r="B65" s="58">
        <v>44569</v>
      </c>
      <c r="C65" s="4" t="s">
        <v>128</v>
      </c>
      <c r="D65" s="59" t="s">
        <v>129</v>
      </c>
      <c r="E65" s="59" t="s">
        <v>22</v>
      </c>
      <c r="F65" s="88" t="s">
        <v>47</v>
      </c>
      <c r="G65" s="89">
        <v>305</v>
      </c>
      <c r="H65" s="90">
        <v>6224</v>
      </c>
      <c r="I65" s="90">
        <v>4374</v>
      </c>
      <c r="J65" s="96">
        <v>1</v>
      </c>
      <c r="K65" s="105">
        <f t="shared" si="1"/>
        <v>4374</v>
      </c>
      <c r="L65" s="105">
        <f t="shared" si="0"/>
        <v>1244.8000000000002</v>
      </c>
      <c r="M65" s="105">
        <f t="shared" si="2"/>
        <v>5618.8</v>
      </c>
      <c r="N65" s="55"/>
      <c r="O65" s="54"/>
    </row>
    <row r="66" spans="1:15" s="78" customFormat="1" ht="15">
      <c r="A66" s="3"/>
      <c r="B66" s="58"/>
      <c r="C66" s="4"/>
      <c r="D66" s="59"/>
      <c r="E66" s="59"/>
      <c r="F66" s="88"/>
      <c r="G66" s="89"/>
      <c r="H66" s="90"/>
      <c r="I66" s="90"/>
      <c r="J66" s="96"/>
      <c r="K66" s="105"/>
      <c r="L66" s="105"/>
      <c r="M66" s="105"/>
      <c r="N66" s="55"/>
      <c r="O66" s="54"/>
    </row>
    <row r="67" spans="1:15" s="78" customFormat="1" ht="15">
      <c r="A67" s="3">
        <f>A65+1</f>
        <v>39</v>
      </c>
      <c r="B67" s="58">
        <v>44571</v>
      </c>
      <c r="C67" s="4" t="s">
        <v>130</v>
      </c>
      <c r="D67" s="59" t="s">
        <v>131</v>
      </c>
      <c r="E67" s="59" t="s">
        <v>22</v>
      </c>
      <c r="F67" s="88" t="s">
        <v>30</v>
      </c>
      <c r="G67" s="89">
        <v>448</v>
      </c>
      <c r="H67" s="90">
        <v>8655</v>
      </c>
      <c r="I67" s="90">
        <v>6401.6</v>
      </c>
      <c r="J67" s="96">
        <v>1</v>
      </c>
      <c r="K67" s="105">
        <f t="shared" si="1"/>
        <v>6401.6</v>
      </c>
      <c r="L67" s="105">
        <f t="shared" si="0"/>
        <v>1731</v>
      </c>
      <c r="M67" s="105">
        <f t="shared" si="2"/>
        <v>8132.6</v>
      </c>
      <c r="N67" s="55"/>
      <c r="O67" s="54"/>
    </row>
    <row r="68" spans="1:15" s="78" customFormat="1" ht="15">
      <c r="A68" s="3"/>
      <c r="B68" s="58"/>
      <c r="C68" s="4"/>
      <c r="D68" s="59"/>
      <c r="E68" s="59"/>
      <c r="F68" s="88"/>
      <c r="G68" s="89"/>
      <c r="H68" s="90"/>
      <c r="I68" s="90"/>
      <c r="J68" s="96"/>
      <c r="K68" s="105"/>
      <c r="L68" s="105"/>
      <c r="M68" s="105"/>
      <c r="N68" s="55"/>
      <c r="O68" s="54"/>
    </row>
    <row r="69" spans="1:15" s="78" customFormat="1" ht="15">
      <c r="A69" s="3">
        <f>A67+1</f>
        <v>40</v>
      </c>
      <c r="B69" s="58">
        <v>44572</v>
      </c>
      <c r="C69" s="4" t="s">
        <v>132</v>
      </c>
      <c r="D69" s="59" t="s">
        <v>133</v>
      </c>
      <c r="E69" s="59" t="s">
        <v>22</v>
      </c>
      <c r="F69" s="88" t="s">
        <v>25</v>
      </c>
      <c r="G69" s="89">
        <v>163</v>
      </c>
      <c r="H69" s="90">
        <v>2934.7</v>
      </c>
      <c r="I69" s="90">
        <v>1968.4</v>
      </c>
      <c r="J69" s="96">
        <v>1</v>
      </c>
      <c r="K69" s="105">
        <f t="shared" si="1"/>
        <v>1968.4</v>
      </c>
      <c r="L69" s="105">
        <f t="shared" si="0"/>
        <v>586.93999999999994</v>
      </c>
      <c r="M69" s="105">
        <f t="shared" si="2"/>
        <v>2555.34</v>
      </c>
      <c r="N69" s="55"/>
      <c r="O69" s="54"/>
    </row>
    <row r="70" spans="1:15" s="78" customFormat="1" ht="15">
      <c r="A70" s="3"/>
      <c r="B70" s="58"/>
      <c r="C70" s="4"/>
      <c r="D70" s="59"/>
      <c r="E70" s="59"/>
      <c r="F70" s="88"/>
      <c r="G70" s="89"/>
      <c r="H70" s="90"/>
      <c r="I70" s="90"/>
      <c r="J70" s="96"/>
      <c r="K70" s="105"/>
      <c r="L70" s="105"/>
      <c r="M70" s="105"/>
      <c r="N70" s="53"/>
      <c r="O70" s="54"/>
    </row>
    <row r="71" spans="1:15" s="78" customFormat="1" ht="33" customHeight="1">
      <c r="A71" s="3">
        <f>A69+1</f>
        <v>41</v>
      </c>
      <c r="B71" s="58">
        <v>44572</v>
      </c>
      <c r="C71" s="4" t="s">
        <v>134</v>
      </c>
      <c r="D71" s="59" t="s">
        <v>135</v>
      </c>
      <c r="E71" s="59" t="s">
        <v>22</v>
      </c>
      <c r="F71" s="88" t="s">
        <v>47</v>
      </c>
      <c r="G71" s="89">
        <v>435</v>
      </c>
      <c r="H71" s="90">
        <v>8713.1</v>
      </c>
      <c r="I71" s="90">
        <v>6180</v>
      </c>
      <c r="J71" s="96">
        <v>1</v>
      </c>
      <c r="K71" s="105">
        <f t="shared" ref="K71:K134" si="4">I71*J71</f>
        <v>6180</v>
      </c>
      <c r="L71" s="105">
        <f t="shared" ref="L71:L134" si="5">H71*0.2</f>
        <v>1742.6200000000001</v>
      </c>
      <c r="M71" s="105">
        <f t="shared" ref="M71:M134" si="6">K71+L71</f>
        <v>7922.62</v>
      </c>
      <c r="N71" s="53"/>
      <c r="O71" s="54"/>
    </row>
    <row r="72" spans="1:15" s="78" customFormat="1" ht="15">
      <c r="A72" s="3"/>
      <c r="B72" s="58"/>
      <c r="C72" s="4"/>
      <c r="D72" s="59"/>
      <c r="E72" s="59"/>
      <c r="F72" s="88"/>
      <c r="G72" s="89"/>
      <c r="H72" s="90"/>
      <c r="I72" s="90"/>
      <c r="J72" s="96"/>
      <c r="K72" s="105"/>
      <c r="L72" s="105"/>
      <c r="M72" s="105"/>
      <c r="N72" s="53"/>
      <c r="O72" s="54"/>
    </row>
    <row r="73" spans="1:15" s="78" customFormat="1" ht="30.75" customHeight="1">
      <c r="A73" s="3">
        <f>A71+1</f>
        <v>42</v>
      </c>
      <c r="B73" s="58">
        <v>44572</v>
      </c>
      <c r="C73" s="4" t="s">
        <v>136</v>
      </c>
      <c r="D73" s="59" t="s">
        <v>137</v>
      </c>
      <c r="E73" s="59" t="s">
        <v>22</v>
      </c>
      <c r="F73" s="88" t="s">
        <v>30</v>
      </c>
      <c r="G73" s="89">
        <v>304</v>
      </c>
      <c r="H73" s="90">
        <v>4998.7</v>
      </c>
      <c r="I73" s="90">
        <v>3780</v>
      </c>
      <c r="J73" s="96">
        <v>1</v>
      </c>
      <c r="K73" s="105">
        <f t="shared" si="4"/>
        <v>3780</v>
      </c>
      <c r="L73" s="105">
        <f t="shared" si="5"/>
        <v>999.74</v>
      </c>
      <c r="M73" s="105">
        <f t="shared" si="6"/>
        <v>4779.74</v>
      </c>
      <c r="N73" s="53"/>
      <c r="O73" s="54"/>
    </row>
    <row r="74" spans="1:15" s="78" customFormat="1" ht="15">
      <c r="A74" s="3"/>
      <c r="B74" s="58"/>
      <c r="C74" s="4"/>
      <c r="D74" s="59"/>
      <c r="E74" s="59"/>
      <c r="F74" s="88"/>
      <c r="G74" s="89"/>
      <c r="H74" s="90"/>
      <c r="I74" s="90"/>
      <c r="J74" s="96"/>
      <c r="K74" s="105"/>
      <c r="L74" s="105"/>
      <c r="M74" s="105"/>
      <c r="N74" s="55"/>
      <c r="O74" s="54"/>
    </row>
    <row r="75" spans="1:15" s="78" customFormat="1" ht="15">
      <c r="A75" s="3">
        <f>A73+1</f>
        <v>43</v>
      </c>
      <c r="B75" s="58">
        <v>44572</v>
      </c>
      <c r="C75" s="4" t="s">
        <v>138</v>
      </c>
      <c r="D75" s="59" t="s">
        <v>139</v>
      </c>
      <c r="E75" s="59" t="s">
        <v>22</v>
      </c>
      <c r="F75" s="88" t="s">
        <v>25</v>
      </c>
      <c r="G75" s="89">
        <v>3</v>
      </c>
      <c r="H75" s="90">
        <v>80.7</v>
      </c>
      <c r="I75" s="90">
        <v>60</v>
      </c>
      <c r="J75" s="116" t="s">
        <v>23</v>
      </c>
      <c r="K75" s="119">
        <v>2200</v>
      </c>
      <c r="L75" s="105">
        <f t="shared" si="5"/>
        <v>16.14</v>
      </c>
      <c r="M75" s="119">
        <f>K75+L75+L76+L77</f>
        <v>2397.58</v>
      </c>
      <c r="N75" s="53"/>
      <c r="O75" s="54"/>
    </row>
    <row r="76" spans="1:15" s="78" customFormat="1" ht="26.25">
      <c r="A76" s="3">
        <f t="shared" si="3"/>
        <v>44</v>
      </c>
      <c r="B76" s="58">
        <v>44572</v>
      </c>
      <c r="C76" s="4" t="s">
        <v>140</v>
      </c>
      <c r="D76" s="59" t="s">
        <v>141</v>
      </c>
      <c r="E76" s="59" t="s">
        <v>22</v>
      </c>
      <c r="F76" s="88" t="s">
        <v>142</v>
      </c>
      <c r="G76" s="89">
        <v>15</v>
      </c>
      <c r="H76" s="90">
        <v>403.5</v>
      </c>
      <c r="I76" s="90">
        <v>300</v>
      </c>
      <c r="J76" s="117"/>
      <c r="K76" s="120"/>
      <c r="L76" s="105">
        <f t="shared" si="5"/>
        <v>80.7</v>
      </c>
      <c r="M76" s="120"/>
      <c r="N76" s="55"/>
      <c r="O76" s="54"/>
    </row>
    <row r="77" spans="1:15" s="78" customFormat="1" ht="15">
      <c r="A77" s="3">
        <f t="shared" si="3"/>
        <v>45</v>
      </c>
      <c r="B77" s="58">
        <v>44572</v>
      </c>
      <c r="C77" s="4" t="s">
        <v>143</v>
      </c>
      <c r="D77" s="59" t="s">
        <v>144</v>
      </c>
      <c r="E77" s="59" t="s">
        <v>22</v>
      </c>
      <c r="F77" s="88" t="s">
        <v>72</v>
      </c>
      <c r="G77" s="89">
        <v>22</v>
      </c>
      <c r="H77" s="90">
        <v>503.7</v>
      </c>
      <c r="I77" s="90">
        <v>440</v>
      </c>
      <c r="J77" s="118"/>
      <c r="K77" s="121"/>
      <c r="L77" s="105">
        <f t="shared" si="5"/>
        <v>100.74000000000001</v>
      </c>
      <c r="M77" s="121"/>
      <c r="N77" s="55"/>
      <c r="O77" s="54"/>
    </row>
    <row r="78" spans="1:15" s="78" customFormat="1" ht="15">
      <c r="A78" s="3"/>
      <c r="B78" s="58"/>
      <c r="C78" s="4"/>
      <c r="D78" s="59"/>
      <c r="E78" s="59"/>
      <c r="F78" s="88"/>
      <c r="G78" s="89"/>
      <c r="H78" s="90"/>
      <c r="I78" s="90"/>
      <c r="J78" s="96"/>
      <c r="K78" s="105"/>
      <c r="L78" s="105"/>
      <c r="M78" s="105"/>
      <c r="N78" s="55"/>
      <c r="O78" s="54"/>
    </row>
    <row r="79" spans="1:15" s="78" customFormat="1" ht="29.25" customHeight="1">
      <c r="A79" s="3">
        <f>A77+1</f>
        <v>46</v>
      </c>
      <c r="B79" s="58">
        <v>44572</v>
      </c>
      <c r="C79" s="4" t="s">
        <v>145</v>
      </c>
      <c r="D79" s="59" t="s">
        <v>146</v>
      </c>
      <c r="E79" s="59" t="s">
        <v>22</v>
      </c>
      <c r="F79" s="88" t="s">
        <v>25</v>
      </c>
      <c r="G79" s="89">
        <v>385</v>
      </c>
      <c r="H79" s="90">
        <v>6130</v>
      </c>
      <c r="I79" s="90">
        <v>4344</v>
      </c>
      <c r="J79" s="96">
        <v>1</v>
      </c>
      <c r="K79" s="105">
        <f t="shared" si="4"/>
        <v>4344</v>
      </c>
      <c r="L79" s="105">
        <f t="shared" si="5"/>
        <v>1226</v>
      </c>
      <c r="M79" s="105">
        <f t="shared" si="6"/>
        <v>5570</v>
      </c>
      <c r="N79" s="55"/>
      <c r="O79" s="54"/>
    </row>
    <row r="80" spans="1:15" s="78" customFormat="1" ht="15">
      <c r="A80" s="3"/>
      <c r="B80" s="58"/>
      <c r="C80" s="4"/>
      <c r="D80" s="59"/>
      <c r="E80" s="59"/>
      <c r="F80" s="88"/>
      <c r="G80" s="89"/>
      <c r="H80" s="90"/>
      <c r="I80" s="90"/>
      <c r="J80" s="96"/>
      <c r="K80" s="105"/>
      <c r="L80" s="105"/>
      <c r="M80" s="105"/>
      <c r="N80" s="55"/>
      <c r="O80" s="54"/>
    </row>
    <row r="81" spans="1:15" s="78" customFormat="1" ht="26.25">
      <c r="A81" s="60">
        <f>A79+1</f>
        <v>47</v>
      </c>
      <c r="B81" s="61">
        <v>44573</v>
      </c>
      <c r="C81" s="62" t="s">
        <v>147</v>
      </c>
      <c r="D81" s="63" t="s">
        <v>148</v>
      </c>
      <c r="E81" s="63" t="s">
        <v>22</v>
      </c>
      <c r="F81" s="93" t="s">
        <v>149</v>
      </c>
      <c r="G81" s="94">
        <v>49</v>
      </c>
      <c r="H81" s="95">
        <v>1485</v>
      </c>
      <c r="I81" s="95">
        <v>1000</v>
      </c>
      <c r="J81" s="122" t="s">
        <v>23</v>
      </c>
      <c r="K81" s="113">
        <v>2200</v>
      </c>
      <c r="L81" s="106">
        <f t="shared" si="5"/>
        <v>297</v>
      </c>
      <c r="M81" s="113">
        <f>K81+L81+L82</f>
        <v>2597.7399999999998</v>
      </c>
      <c r="N81" s="53"/>
      <c r="O81" s="54"/>
    </row>
    <row r="82" spans="1:15" s="78" customFormat="1" ht="26.25">
      <c r="A82" s="60">
        <f t="shared" si="3"/>
        <v>48</v>
      </c>
      <c r="B82" s="67">
        <v>44573</v>
      </c>
      <c r="C82" s="62" t="s">
        <v>150</v>
      </c>
      <c r="D82" s="68" t="s">
        <v>144</v>
      </c>
      <c r="E82" s="63" t="s">
        <v>22</v>
      </c>
      <c r="F82" s="97" t="s">
        <v>78</v>
      </c>
      <c r="G82" s="98">
        <v>22</v>
      </c>
      <c r="H82" s="99">
        <v>503.7</v>
      </c>
      <c r="I82" s="99">
        <v>440</v>
      </c>
      <c r="J82" s="123"/>
      <c r="K82" s="115"/>
      <c r="L82" s="106">
        <f t="shared" si="5"/>
        <v>100.74000000000001</v>
      </c>
      <c r="M82" s="115"/>
      <c r="N82" s="53"/>
      <c r="O82" s="54"/>
    </row>
    <row r="83" spans="1:15" s="78" customFormat="1" ht="15">
      <c r="A83" s="3"/>
      <c r="B83" s="64"/>
      <c r="C83" s="4"/>
      <c r="D83" s="66"/>
      <c r="E83" s="59"/>
      <c r="F83" s="100"/>
      <c r="G83" s="101"/>
      <c r="H83" s="102"/>
      <c r="I83" s="102"/>
      <c r="J83" s="96"/>
      <c r="K83" s="105"/>
      <c r="L83" s="105"/>
      <c r="M83" s="105"/>
      <c r="N83" s="55"/>
      <c r="O83" s="54"/>
    </row>
    <row r="84" spans="1:15" s="78" customFormat="1" ht="15">
      <c r="A84" s="3">
        <f>A82+1</f>
        <v>49</v>
      </c>
      <c r="B84" s="58">
        <v>44573</v>
      </c>
      <c r="C84" s="4" t="s">
        <v>151</v>
      </c>
      <c r="D84" s="59" t="s">
        <v>152</v>
      </c>
      <c r="E84" s="59" t="s">
        <v>22</v>
      </c>
      <c r="F84" s="88" t="s">
        <v>39</v>
      </c>
      <c r="G84" s="89">
        <v>99</v>
      </c>
      <c r="H84" s="90">
        <v>3009.6</v>
      </c>
      <c r="I84" s="90">
        <v>2970</v>
      </c>
      <c r="J84" s="96">
        <v>1</v>
      </c>
      <c r="K84" s="105">
        <f t="shared" si="4"/>
        <v>2970</v>
      </c>
      <c r="L84" s="105">
        <f t="shared" si="5"/>
        <v>601.91999999999996</v>
      </c>
      <c r="M84" s="105">
        <f t="shared" si="6"/>
        <v>3571.92</v>
      </c>
      <c r="N84" s="55"/>
      <c r="O84" s="54"/>
    </row>
    <row r="85" spans="1:15" s="78" customFormat="1" ht="15">
      <c r="A85" s="3"/>
      <c r="B85" s="58"/>
      <c r="C85" s="4"/>
      <c r="D85" s="59"/>
      <c r="E85" s="59"/>
      <c r="F85" s="88"/>
      <c r="G85" s="89"/>
      <c r="H85" s="90"/>
      <c r="I85" s="90"/>
      <c r="J85" s="96"/>
      <c r="K85" s="105"/>
      <c r="L85" s="105"/>
      <c r="M85" s="105"/>
      <c r="N85" s="55"/>
      <c r="O85" s="54"/>
    </row>
    <row r="86" spans="1:15" s="78" customFormat="1" ht="26.25">
      <c r="A86" s="3">
        <f>A84+1</f>
        <v>50</v>
      </c>
      <c r="B86" s="58">
        <v>44574</v>
      </c>
      <c r="C86" s="4" t="s">
        <v>153</v>
      </c>
      <c r="D86" s="59" t="s">
        <v>144</v>
      </c>
      <c r="E86" s="59" t="s">
        <v>22</v>
      </c>
      <c r="F86" s="88" t="s">
        <v>78</v>
      </c>
      <c r="G86" s="89">
        <v>22</v>
      </c>
      <c r="H86" s="90">
        <v>503.7</v>
      </c>
      <c r="I86" s="90">
        <v>440</v>
      </c>
      <c r="J86" s="96" t="s">
        <v>23</v>
      </c>
      <c r="K86" s="105">
        <v>2200</v>
      </c>
      <c r="L86" s="105">
        <f t="shared" si="5"/>
        <v>100.74000000000001</v>
      </c>
      <c r="M86" s="105">
        <f t="shared" si="6"/>
        <v>2300.7399999999998</v>
      </c>
      <c r="N86" s="55"/>
      <c r="O86" s="54"/>
    </row>
    <row r="87" spans="1:15" s="78" customFormat="1" ht="15">
      <c r="A87" s="3"/>
      <c r="B87" s="58"/>
      <c r="C87" s="4"/>
      <c r="D87" s="59"/>
      <c r="E87" s="59"/>
      <c r="F87" s="88"/>
      <c r="G87" s="89"/>
      <c r="H87" s="90"/>
      <c r="I87" s="90"/>
      <c r="J87" s="96"/>
      <c r="K87" s="105"/>
      <c r="L87" s="105"/>
      <c r="M87" s="105"/>
      <c r="N87" s="55"/>
      <c r="O87" s="54"/>
    </row>
    <row r="88" spans="1:15" s="78" customFormat="1" ht="25.5">
      <c r="A88" s="3">
        <f>A86+1</f>
        <v>51</v>
      </c>
      <c r="B88" s="58">
        <v>44574</v>
      </c>
      <c r="C88" s="4" t="s">
        <v>154</v>
      </c>
      <c r="D88" s="59" t="s">
        <v>155</v>
      </c>
      <c r="E88" s="59" t="s">
        <v>22</v>
      </c>
      <c r="F88" s="88" t="s">
        <v>25</v>
      </c>
      <c r="G88" s="89">
        <v>203</v>
      </c>
      <c r="H88" s="90">
        <v>4882</v>
      </c>
      <c r="I88" s="90">
        <v>3320</v>
      </c>
      <c r="J88" s="96">
        <v>1</v>
      </c>
      <c r="K88" s="105">
        <f t="shared" si="4"/>
        <v>3320</v>
      </c>
      <c r="L88" s="105">
        <f t="shared" si="5"/>
        <v>976.40000000000009</v>
      </c>
      <c r="M88" s="105">
        <f t="shared" si="6"/>
        <v>4296.3999999999996</v>
      </c>
      <c r="N88" s="55"/>
      <c r="O88" s="54"/>
    </row>
    <row r="89" spans="1:15" s="78" customFormat="1" ht="15">
      <c r="A89" s="3"/>
      <c r="B89" s="58"/>
      <c r="C89" s="4"/>
      <c r="D89" s="59"/>
      <c r="E89" s="59"/>
      <c r="F89" s="88"/>
      <c r="G89" s="89"/>
      <c r="H89" s="90"/>
      <c r="I89" s="90"/>
      <c r="J89" s="96"/>
      <c r="K89" s="105"/>
      <c r="L89" s="105"/>
      <c r="M89" s="105"/>
      <c r="N89" s="53"/>
      <c r="O89" s="54"/>
    </row>
    <row r="90" spans="1:15" s="78" customFormat="1" ht="15" customHeight="1">
      <c r="A90" s="3">
        <f>A88+1</f>
        <v>52</v>
      </c>
      <c r="B90" s="58">
        <v>44574</v>
      </c>
      <c r="C90" s="4" t="s">
        <v>156</v>
      </c>
      <c r="D90" s="59" t="s">
        <v>157</v>
      </c>
      <c r="E90" s="59" t="s">
        <v>22</v>
      </c>
      <c r="F90" s="88" t="s">
        <v>30</v>
      </c>
      <c r="G90" s="89">
        <v>56</v>
      </c>
      <c r="H90" s="90">
        <v>1190.0999999999999</v>
      </c>
      <c r="I90" s="90">
        <v>958</v>
      </c>
      <c r="J90" s="116" t="s">
        <v>23</v>
      </c>
      <c r="K90" s="119">
        <v>2200</v>
      </c>
      <c r="L90" s="105">
        <f t="shared" si="5"/>
        <v>238.01999999999998</v>
      </c>
      <c r="M90" s="119">
        <f>K90+L90+L91+L92</f>
        <v>2582.1</v>
      </c>
      <c r="N90" s="55"/>
      <c r="O90" s="54"/>
    </row>
    <row r="91" spans="1:15" s="78" customFormat="1" ht="25.5">
      <c r="A91" s="3">
        <f t="shared" ref="A91:A114" si="7">A90+1</f>
        <v>53</v>
      </c>
      <c r="B91" s="58">
        <v>44574</v>
      </c>
      <c r="C91" s="4" t="s">
        <v>158</v>
      </c>
      <c r="D91" s="59" t="s">
        <v>159</v>
      </c>
      <c r="E91" s="59" t="s">
        <v>22</v>
      </c>
      <c r="F91" s="88" t="s">
        <v>47</v>
      </c>
      <c r="G91" s="89">
        <v>51</v>
      </c>
      <c r="H91" s="90">
        <v>697</v>
      </c>
      <c r="I91" s="90">
        <v>486</v>
      </c>
      <c r="J91" s="117"/>
      <c r="K91" s="120"/>
      <c r="L91" s="105">
        <f t="shared" si="5"/>
        <v>139.4</v>
      </c>
      <c r="M91" s="120"/>
      <c r="N91" s="53"/>
      <c r="O91" s="54"/>
    </row>
    <row r="92" spans="1:15" s="78" customFormat="1" ht="26.25">
      <c r="A92" s="3">
        <f t="shared" si="7"/>
        <v>54</v>
      </c>
      <c r="B92" s="58">
        <v>44574</v>
      </c>
      <c r="C92" s="4" t="s">
        <v>160</v>
      </c>
      <c r="D92" s="59" t="s">
        <v>161</v>
      </c>
      <c r="E92" s="59" t="s">
        <v>22</v>
      </c>
      <c r="F92" s="88" t="s">
        <v>162</v>
      </c>
      <c r="G92" s="89">
        <v>1</v>
      </c>
      <c r="H92" s="90">
        <v>23.4</v>
      </c>
      <c r="I92" s="90">
        <v>20</v>
      </c>
      <c r="J92" s="118"/>
      <c r="K92" s="121"/>
      <c r="L92" s="105">
        <f t="shared" si="5"/>
        <v>4.68</v>
      </c>
      <c r="M92" s="121"/>
      <c r="N92" s="55"/>
      <c r="O92" s="54"/>
    </row>
    <row r="93" spans="1:15" s="78" customFormat="1" ht="15">
      <c r="A93" s="3"/>
      <c r="B93" s="58"/>
      <c r="C93" s="4"/>
      <c r="D93" s="59"/>
      <c r="E93" s="59"/>
      <c r="F93" s="88"/>
      <c r="G93" s="89"/>
      <c r="H93" s="90"/>
      <c r="I93" s="90"/>
      <c r="J93" s="96"/>
      <c r="K93" s="105"/>
      <c r="L93" s="105"/>
      <c r="M93" s="105"/>
      <c r="N93" s="55"/>
      <c r="O93" s="54"/>
    </row>
    <row r="94" spans="1:15" s="78" customFormat="1" ht="26.25">
      <c r="A94" s="3">
        <f>A92+1</f>
        <v>55</v>
      </c>
      <c r="B94" s="58">
        <v>44576</v>
      </c>
      <c r="C94" s="4" t="s">
        <v>163</v>
      </c>
      <c r="D94" s="59" t="s">
        <v>164</v>
      </c>
      <c r="E94" s="59" t="s">
        <v>22</v>
      </c>
      <c r="F94" s="88" t="s">
        <v>162</v>
      </c>
      <c r="G94" s="89">
        <v>8</v>
      </c>
      <c r="H94" s="90">
        <v>115.1</v>
      </c>
      <c r="I94" s="90">
        <v>82</v>
      </c>
      <c r="J94" s="116" t="s">
        <v>23</v>
      </c>
      <c r="K94" s="119">
        <v>2800</v>
      </c>
      <c r="L94" s="105">
        <f t="shared" si="5"/>
        <v>23.02</v>
      </c>
      <c r="M94" s="119">
        <f>K94+L94+L95+L96</f>
        <v>3308.0600000000004</v>
      </c>
      <c r="N94" s="55"/>
      <c r="O94" s="54"/>
    </row>
    <row r="95" spans="1:15" s="78" customFormat="1" ht="15" customHeight="1">
      <c r="A95" s="3">
        <f t="shared" si="7"/>
        <v>56</v>
      </c>
      <c r="B95" s="58">
        <v>44576</v>
      </c>
      <c r="C95" s="4" t="s">
        <v>165</v>
      </c>
      <c r="D95" s="59" t="s">
        <v>166</v>
      </c>
      <c r="E95" s="59" t="s">
        <v>22</v>
      </c>
      <c r="F95" s="88" t="s">
        <v>25</v>
      </c>
      <c r="G95" s="89">
        <v>71</v>
      </c>
      <c r="H95" s="90">
        <v>2156.1999999999998</v>
      </c>
      <c r="I95" s="90">
        <v>1400</v>
      </c>
      <c r="J95" s="117"/>
      <c r="K95" s="120"/>
      <c r="L95" s="105">
        <f t="shared" si="5"/>
        <v>431.24</v>
      </c>
      <c r="M95" s="120"/>
      <c r="N95" s="55"/>
      <c r="O95" s="54"/>
    </row>
    <row r="96" spans="1:15" s="78" customFormat="1" ht="15">
      <c r="A96" s="3">
        <f t="shared" si="7"/>
        <v>57</v>
      </c>
      <c r="B96" s="58">
        <v>44576</v>
      </c>
      <c r="C96" s="4" t="s">
        <v>167</v>
      </c>
      <c r="D96" s="59" t="s">
        <v>168</v>
      </c>
      <c r="E96" s="59" t="s">
        <v>22</v>
      </c>
      <c r="F96" s="88" t="s">
        <v>25</v>
      </c>
      <c r="G96" s="89">
        <v>10</v>
      </c>
      <c r="H96" s="90">
        <v>269</v>
      </c>
      <c r="I96" s="90">
        <v>200</v>
      </c>
      <c r="J96" s="118"/>
      <c r="K96" s="121"/>
      <c r="L96" s="105">
        <f t="shared" si="5"/>
        <v>53.800000000000004</v>
      </c>
      <c r="M96" s="121"/>
      <c r="N96" s="53"/>
      <c r="O96" s="54"/>
    </row>
    <row r="97" spans="1:15" s="78" customFormat="1" ht="15">
      <c r="A97" s="3"/>
      <c r="B97" s="58"/>
      <c r="C97" s="4"/>
      <c r="D97" s="59"/>
      <c r="E97" s="59"/>
      <c r="F97" s="88"/>
      <c r="G97" s="89"/>
      <c r="H97" s="90"/>
      <c r="I97" s="90"/>
      <c r="J97" s="96"/>
      <c r="K97" s="105"/>
      <c r="L97" s="105"/>
      <c r="M97" s="105"/>
      <c r="N97" s="53"/>
      <c r="O97" s="54"/>
    </row>
    <row r="98" spans="1:15" s="78" customFormat="1" ht="25.5">
      <c r="A98" s="3">
        <f>A96+1</f>
        <v>58</v>
      </c>
      <c r="B98" s="58">
        <v>44576</v>
      </c>
      <c r="C98" s="4" t="s">
        <v>169</v>
      </c>
      <c r="D98" s="59" t="s">
        <v>170</v>
      </c>
      <c r="E98" s="59" t="s">
        <v>22</v>
      </c>
      <c r="F98" s="88" t="s">
        <v>25</v>
      </c>
      <c r="G98" s="89">
        <v>153</v>
      </c>
      <c r="H98" s="90">
        <v>3966.4</v>
      </c>
      <c r="I98" s="90">
        <v>2702.2</v>
      </c>
      <c r="J98" s="96">
        <v>1</v>
      </c>
      <c r="K98" s="105">
        <f t="shared" si="4"/>
        <v>2702.2</v>
      </c>
      <c r="L98" s="105">
        <f t="shared" si="5"/>
        <v>793.28000000000009</v>
      </c>
      <c r="M98" s="105">
        <f t="shared" si="6"/>
        <v>3495.48</v>
      </c>
      <c r="N98" s="55"/>
      <c r="O98" s="79"/>
    </row>
    <row r="99" spans="1:15" s="78" customFormat="1" ht="15">
      <c r="A99" s="3"/>
      <c r="B99" s="58"/>
      <c r="C99" s="4"/>
      <c r="D99" s="59"/>
      <c r="E99" s="59"/>
      <c r="F99" s="88"/>
      <c r="G99" s="89"/>
      <c r="H99" s="90"/>
      <c r="I99" s="90"/>
      <c r="J99" s="96"/>
      <c r="K99" s="105"/>
      <c r="L99" s="105"/>
      <c r="M99" s="105"/>
      <c r="N99" s="55"/>
      <c r="O99" s="54"/>
    </row>
    <row r="100" spans="1:15" s="78" customFormat="1" ht="15" customHeight="1">
      <c r="A100" s="3">
        <f>A98+1</f>
        <v>59</v>
      </c>
      <c r="B100" s="58">
        <v>44576</v>
      </c>
      <c r="C100" s="4" t="s">
        <v>171</v>
      </c>
      <c r="D100" s="59" t="s">
        <v>172</v>
      </c>
      <c r="E100" s="59" t="s">
        <v>22</v>
      </c>
      <c r="F100" s="88" t="s">
        <v>39</v>
      </c>
      <c r="G100" s="89">
        <v>40</v>
      </c>
      <c r="H100" s="90">
        <v>1023.4</v>
      </c>
      <c r="I100" s="90">
        <v>800</v>
      </c>
      <c r="J100" s="116" t="s">
        <v>23</v>
      </c>
      <c r="K100" s="119">
        <v>2800</v>
      </c>
      <c r="L100" s="105">
        <f t="shared" si="5"/>
        <v>204.68</v>
      </c>
      <c r="M100" s="119">
        <f>K100+L100+L101+L102</f>
        <v>3292.2999999999997</v>
      </c>
      <c r="N100" s="55"/>
      <c r="O100" s="54"/>
    </row>
    <row r="101" spans="1:15" s="78" customFormat="1" ht="15">
      <c r="A101" s="3">
        <f t="shared" si="7"/>
        <v>60</v>
      </c>
      <c r="B101" s="58">
        <v>44576</v>
      </c>
      <c r="C101" s="4" t="s">
        <v>173</v>
      </c>
      <c r="D101" s="59" t="s">
        <v>174</v>
      </c>
      <c r="E101" s="59" t="s">
        <v>22</v>
      </c>
      <c r="F101" s="88" t="s">
        <v>175</v>
      </c>
      <c r="G101" s="89">
        <v>7</v>
      </c>
      <c r="H101" s="90">
        <v>158</v>
      </c>
      <c r="I101" s="90">
        <v>140</v>
      </c>
      <c r="J101" s="117"/>
      <c r="K101" s="120"/>
      <c r="L101" s="105">
        <f t="shared" si="5"/>
        <v>31.6</v>
      </c>
      <c r="M101" s="120"/>
      <c r="N101" s="55"/>
      <c r="O101" s="54"/>
    </row>
    <row r="102" spans="1:15" s="78" customFormat="1" ht="15">
      <c r="A102" s="3">
        <f t="shared" si="7"/>
        <v>61</v>
      </c>
      <c r="B102" s="58">
        <v>44576</v>
      </c>
      <c r="C102" s="4" t="s">
        <v>176</v>
      </c>
      <c r="D102" s="59" t="s">
        <v>177</v>
      </c>
      <c r="E102" s="59" t="s">
        <v>22</v>
      </c>
      <c r="F102" s="88" t="s">
        <v>27</v>
      </c>
      <c r="G102" s="89">
        <v>79</v>
      </c>
      <c r="H102" s="90">
        <v>1280.0999999999999</v>
      </c>
      <c r="I102" s="90">
        <v>888</v>
      </c>
      <c r="J102" s="118"/>
      <c r="K102" s="121"/>
      <c r="L102" s="105">
        <f t="shared" si="5"/>
        <v>256.02</v>
      </c>
      <c r="M102" s="121"/>
      <c r="N102" s="55"/>
      <c r="O102" s="54"/>
    </row>
    <row r="103" spans="1:15" s="78" customFormat="1" ht="15">
      <c r="A103" s="3"/>
      <c r="B103" s="58"/>
      <c r="C103" s="4"/>
      <c r="D103" s="59"/>
      <c r="E103" s="59"/>
      <c r="F103" s="88"/>
      <c r="G103" s="89"/>
      <c r="H103" s="90"/>
      <c r="I103" s="90"/>
      <c r="J103" s="96"/>
      <c r="K103" s="105"/>
      <c r="L103" s="105"/>
      <c r="M103" s="105"/>
      <c r="N103" s="53"/>
      <c r="O103" s="54"/>
    </row>
    <row r="104" spans="1:15" s="78" customFormat="1" ht="25.5">
      <c r="A104" s="3">
        <f>A102+1</f>
        <v>62</v>
      </c>
      <c r="B104" s="58">
        <v>44578</v>
      </c>
      <c r="C104" s="4" t="s">
        <v>178</v>
      </c>
      <c r="D104" s="59" t="s">
        <v>179</v>
      </c>
      <c r="E104" s="59" t="s">
        <v>22</v>
      </c>
      <c r="F104" s="88" t="s">
        <v>27</v>
      </c>
      <c r="G104" s="89">
        <v>129</v>
      </c>
      <c r="H104" s="90">
        <v>2257.3000000000002</v>
      </c>
      <c r="I104" s="90">
        <v>1756</v>
      </c>
      <c r="J104" s="96">
        <v>1</v>
      </c>
      <c r="K104" s="105">
        <f t="shared" si="4"/>
        <v>1756</v>
      </c>
      <c r="L104" s="105">
        <f t="shared" si="5"/>
        <v>451.46000000000004</v>
      </c>
      <c r="M104" s="105">
        <f t="shared" si="6"/>
        <v>2207.46</v>
      </c>
      <c r="N104" s="53"/>
      <c r="O104" s="54"/>
    </row>
    <row r="105" spans="1:15" s="78" customFormat="1" ht="25.5">
      <c r="A105" s="3">
        <f t="shared" si="7"/>
        <v>63</v>
      </c>
      <c r="B105" s="58">
        <v>44578</v>
      </c>
      <c r="C105" s="4" t="s">
        <v>180</v>
      </c>
      <c r="D105" s="59" t="s">
        <v>181</v>
      </c>
      <c r="E105" s="59" t="s">
        <v>22</v>
      </c>
      <c r="F105" s="88" t="s">
        <v>30</v>
      </c>
      <c r="G105" s="89">
        <v>70</v>
      </c>
      <c r="H105" s="90">
        <v>1203.4000000000001</v>
      </c>
      <c r="I105" s="90">
        <v>832</v>
      </c>
      <c r="J105" s="96">
        <v>1</v>
      </c>
      <c r="K105" s="105">
        <f t="shared" si="4"/>
        <v>832</v>
      </c>
      <c r="L105" s="105">
        <f t="shared" si="5"/>
        <v>240.68000000000004</v>
      </c>
      <c r="M105" s="105">
        <f t="shared" si="6"/>
        <v>1072.68</v>
      </c>
      <c r="N105" s="55"/>
      <c r="O105" s="54"/>
    </row>
    <row r="106" spans="1:15" s="78" customFormat="1" ht="15">
      <c r="A106" s="3"/>
      <c r="B106" s="58"/>
      <c r="C106" s="4"/>
      <c r="D106" s="59"/>
      <c r="E106" s="59"/>
      <c r="F106" s="88"/>
      <c r="G106" s="89"/>
      <c r="H106" s="90"/>
      <c r="I106" s="90"/>
      <c r="J106" s="96"/>
      <c r="K106" s="105"/>
      <c r="L106" s="105"/>
      <c r="M106" s="105"/>
      <c r="N106" s="55"/>
      <c r="O106" s="54"/>
    </row>
    <row r="107" spans="1:15" s="78" customFormat="1" ht="15">
      <c r="A107" s="3">
        <f>A105+1</f>
        <v>64</v>
      </c>
      <c r="B107" s="58">
        <v>44579</v>
      </c>
      <c r="C107" s="4" t="s">
        <v>182</v>
      </c>
      <c r="D107" s="59" t="s">
        <v>183</v>
      </c>
      <c r="E107" s="59" t="s">
        <v>22</v>
      </c>
      <c r="F107" s="88" t="s">
        <v>27</v>
      </c>
      <c r="G107" s="89">
        <v>31</v>
      </c>
      <c r="H107" s="90">
        <v>562.29999999999995</v>
      </c>
      <c r="I107" s="90">
        <v>462</v>
      </c>
      <c r="J107" s="96">
        <v>1</v>
      </c>
      <c r="K107" s="105">
        <f t="shared" si="4"/>
        <v>462</v>
      </c>
      <c r="L107" s="105">
        <f t="shared" si="5"/>
        <v>112.46</v>
      </c>
      <c r="M107" s="105">
        <f t="shared" si="6"/>
        <v>574.46</v>
      </c>
      <c r="N107" s="55"/>
      <c r="O107" s="54"/>
    </row>
    <row r="108" spans="1:15" s="78" customFormat="1" ht="28.5" customHeight="1">
      <c r="A108" s="3">
        <f t="shared" si="7"/>
        <v>65</v>
      </c>
      <c r="B108" s="58">
        <v>44579</v>
      </c>
      <c r="C108" s="4" t="s">
        <v>184</v>
      </c>
      <c r="D108" s="59" t="s">
        <v>185</v>
      </c>
      <c r="E108" s="59" t="s">
        <v>22</v>
      </c>
      <c r="F108" s="88" t="s">
        <v>30</v>
      </c>
      <c r="G108" s="89">
        <v>128</v>
      </c>
      <c r="H108" s="90">
        <v>3105.4</v>
      </c>
      <c r="I108" s="90">
        <v>2240</v>
      </c>
      <c r="J108" s="96">
        <v>1</v>
      </c>
      <c r="K108" s="105">
        <f t="shared" si="4"/>
        <v>2240</v>
      </c>
      <c r="L108" s="105">
        <f t="shared" si="5"/>
        <v>621.08000000000004</v>
      </c>
      <c r="M108" s="105">
        <f t="shared" si="6"/>
        <v>2861.08</v>
      </c>
      <c r="N108" s="55"/>
      <c r="O108" s="54"/>
    </row>
    <row r="109" spans="1:15" s="78" customFormat="1" ht="15">
      <c r="A109" s="3"/>
      <c r="B109" s="58"/>
      <c r="C109" s="4"/>
      <c r="D109" s="59"/>
      <c r="E109" s="59"/>
      <c r="F109" s="88"/>
      <c r="G109" s="89"/>
      <c r="H109" s="90"/>
      <c r="I109" s="90"/>
      <c r="J109" s="96"/>
      <c r="K109" s="105"/>
      <c r="L109" s="105"/>
      <c r="M109" s="105"/>
      <c r="N109" s="55"/>
      <c r="O109" s="54"/>
    </row>
    <row r="110" spans="1:15" s="78" customFormat="1" ht="15" customHeight="1">
      <c r="A110" s="3">
        <f>A108+1</f>
        <v>66</v>
      </c>
      <c r="B110" s="58">
        <v>44579</v>
      </c>
      <c r="C110" s="4" t="s">
        <v>186</v>
      </c>
      <c r="D110" s="59" t="s">
        <v>187</v>
      </c>
      <c r="E110" s="59" t="s">
        <v>22</v>
      </c>
      <c r="F110" s="88" t="s">
        <v>28</v>
      </c>
      <c r="G110" s="89">
        <v>28</v>
      </c>
      <c r="H110" s="90">
        <v>160.9</v>
      </c>
      <c r="I110" s="90">
        <v>142.6</v>
      </c>
      <c r="J110" s="116" t="s">
        <v>23</v>
      </c>
      <c r="K110" s="119">
        <v>2200</v>
      </c>
      <c r="L110" s="105">
        <f t="shared" si="5"/>
        <v>32.18</v>
      </c>
      <c r="M110" s="119">
        <f>SUM(K110+L110+L111+L112+L113+L114)</f>
        <v>2412.2199999999998</v>
      </c>
      <c r="N110" s="55"/>
      <c r="O110" s="54"/>
    </row>
    <row r="111" spans="1:15" s="78" customFormat="1" ht="15">
      <c r="A111" s="3">
        <f t="shared" si="7"/>
        <v>67</v>
      </c>
      <c r="B111" s="58">
        <v>44579</v>
      </c>
      <c r="C111" s="4" t="s">
        <v>188</v>
      </c>
      <c r="D111" s="59" t="s">
        <v>189</v>
      </c>
      <c r="E111" s="59" t="s">
        <v>22</v>
      </c>
      <c r="F111" s="88" t="s">
        <v>26</v>
      </c>
      <c r="G111" s="89">
        <v>2</v>
      </c>
      <c r="H111" s="90">
        <v>14.7</v>
      </c>
      <c r="I111" s="90">
        <v>12</v>
      </c>
      <c r="J111" s="117"/>
      <c r="K111" s="120"/>
      <c r="L111" s="105">
        <f t="shared" si="5"/>
        <v>2.94</v>
      </c>
      <c r="M111" s="120"/>
      <c r="N111" s="55"/>
      <c r="O111" s="54"/>
    </row>
    <row r="112" spans="1:15" s="78" customFormat="1" ht="15">
      <c r="A112" s="3">
        <f t="shared" si="7"/>
        <v>68</v>
      </c>
      <c r="B112" s="58">
        <v>44579</v>
      </c>
      <c r="C112" s="4" t="s">
        <v>190</v>
      </c>
      <c r="D112" s="59" t="s">
        <v>191</v>
      </c>
      <c r="E112" s="59" t="s">
        <v>22</v>
      </c>
      <c r="F112" s="88" t="s">
        <v>192</v>
      </c>
      <c r="G112" s="89">
        <v>5</v>
      </c>
      <c r="H112" s="90">
        <v>130.5</v>
      </c>
      <c r="I112" s="90">
        <v>100</v>
      </c>
      <c r="J112" s="117"/>
      <c r="K112" s="120"/>
      <c r="L112" s="105">
        <f t="shared" si="5"/>
        <v>26.1</v>
      </c>
      <c r="M112" s="120"/>
      <c r="N112" s="55"/>
      <c r="O112" s="54"/>
    </row>
    <row r="113" spans="1:15" s="78" customFormat="1" ht="26.25">
      <c r="A113" s="3">
        <f t="shared" si="7"/>
        <v>69</v>
      </c>
      <c r="B113" s="58">
        <v>44579</v>
      </c>
      <c r="C113" s="4" t="s">
        <v>193</v>
      </c>
      <c r="D113" s="59" t="s">
        <v>194</v>
      </c>
      <c r="E113" s="59" t="s">
        <v>22</v>
      </c>
      <c r="F113" s="88" t="s">
        <v>142</v>
      </c>
      <c r="G113" s="89">
        <v>20</v>
      </c>
      <c r="H113" s="90">
        <v>594</v>
      </c>
      <c r="I113" s="90">
        <v>400</v>
      </c>
      <c r="J113" s="117"/>
      <c r="K113" s="120"/>
      <c r="L113" s="105">
        <f t="shared" si="5"/>
        <v>118.80000000000001</v>
      </c>
      <c r="M113" s="120"/>
      <c r="N113" s="55"/>
      <c r="O113" s="54"/>
    </row>
    <row r="114" spans="1:15" s="78" customFormat="1" ht="15">
      <c r="A114" s="3">
        <f t="shared" si="7"/>
        <v>70</v>
      </c>
      <c r="B114" s="58">
        <v>44579</v>
      </c>
      <c r="C114" s="4" t="s">
        <v>195</v>
      </c>
      <c r="D114" s="59" t="s">
        <v>196</v>
      </c>
      <c r="E114" s="59" t="s">
        <v>22</v>
      </c>
      <c r="F114" s="88" t="s">
        <v>33</v>
      </c>
      <c r="G114" s="89">
        <v>7</v>
      </c>
      <c r="H114" s="90">
        <v>161</v>
      </c>
      <c r="I114" s="90">
        <v>140</v>
      </c>
      <c r="J114" s="118"/>
      <c r="K114" s="121"/>
      <c r="L114" s="105">
        <f t="shared" si="5"/>
        <v>32.200000000000003</v>
      </c>
      <c r="M114" s="121"/>
      <c r="N114" s="53"/>
      <c r="O114" s="54"/>
    </row>
    <row r="115" spans="1:15" s="78" customFormat="1" ht="15">
      <c r="A115" s="3"/>
      <c r="B115" s="58"/>
      <c r="C115" s="4"/>
      <c r="D115" s="59"/>
      <c r="E115" s="59"/>
      <c r="F115" s="88"/>
      <c r="G115" s="89"/>
      <c r="H115" s="90"/>
      <c r="I115" s="90"/>
      <c r="J115" s="96"/>
      <c r="K115" s="105"/>
      <c r="L115" s="105"/>
      <c r="M115" s="105"/>
      <c r="N115" s="38"/>
      <c r="O115" s="54"/>
    </row>
    <row r="116" spans="1:15" s="78" customFormat="1" ht="25.5">
      <c r="A116" s="3">
        <f>A114+1</f>
        <v>71</v>
      </c>
      <c r="B116" s="58">
        <v>44579</v>
      </c>
      <c r="C116" s="4" t="s">
        <v>197</v>
      </c>
      <c r="D116" s="59" t="s">
        <v>198</v>
      </c>
      <c r="E116" s="59" t="s">
        <v>22</v>
      </c>
      <c r="F116" s="88" t="s">
        <v>25</v>
      </c>
      <c r="G116" s="89">
        <v>103</v>
      </c>
      <c r="H116" s="90">
        <v>2967</v>
      </c>
      <c r="I116" s="90">
        <v>2137</v>
      </c>
      <c r="J116" s="96">
        <v>1</v>
      </c>
      <c r="K116" s="105">
        <f t="shared" si="4"/>
        <v>2137</v>
      </c>
      <c r="L116" s="105">
        <f t="shared" si="5"/>
        <v>593.4</v>
      </c>
      <c r="M116" s="105">
        <f t="shared" si="6"/>
        <v>2730.4</v>
      </c>
      <c r="N116" s="55"/>
      <c r="O116" s="54"/>
    </row>
    <row r="117" spans="1:15" s="78" customFormat="1" ht="25.5">
      <c r="A117" s="3">
        <f t="shared" ref="A117:A176" si="8">A116+1</f>
        <v>72</v>
      </c>
      <c r="B117" s="58">
        <v>44579</v>
      </c>
      <c r="C117" s="4" t="s">
        <v>199</v>
      </c>
      <c r="D117" s="59" t="s">
        <v>200</v>
      </c>
      <c r="E117" s="59" t="s">
        <v>22</v>
      </c>
      <c r="F117" s="88" t="s">
        <v>34</v>
      </c>
      <c r="G117" s="89">
        <v>13</v>
      </c>
      <c r="H117" s="90">
        <v>85.5</v>
      </c>
      <c r="I117" s="90">
        <v>75</v>
      </c>
      <c r="J117" s="96">
        <v>1</v>
      </c>
      <c r="K117" s="105">
        <f t="shared" si="4"/>
        <v>75</v>
      </c>
      <c r="L117" s="105">
        <f t="shared" si="5"/>
        <v>17.100000000000001</v>
      </c>
      <c r="M117" s="105">
        <f t="shared" si="6"/>
        <v>92.1</v>
      </c>
      <c r="N117" s="55"/>
      <c r="O117" s="54"/>
    </row>
    <row r="118" spans="1:15" s="78" customFormat="1" ht="15">
      <c r="A118" s="3"/>
      <c r="B118" s="58"/>
      <c r="C118" s="4"/>
      <c r="D118" s="59"/>
      <c r="E118" s="59"/>
      <c r="F118" s="88"/>
      <c r="G118" s="89"/>
      <c r="H118" s="90"/>
      <c r="I118" s="90"/>
      <c r="J118" s="96"/>
      <c r="K118" s="105"/>
      <c r="L118" s="105"/>
      <c r="M118" s="105"/>
      <c r="N118" s="55"/>
      <c r="O118" s="54"/>
    </row>
    <row r="119" spans="1:15" s="78" customFormat="1" ht="25.5">
      <c r="A119" s="5">
        <f>A117+1</f>
        <v>73</v>
      </c>
      <c r="B119" s="64">
        <v>44579</v>
      </c>
      <c r="C119" s="65" t="s">
        <v>201</v>
      </c>
      <c r="D119" s="66" t="s">
        <v>202</v>
      </c>
      <c r="E119" s="59" t="s">
        <v>27</v>
      </c>
      <c r="F119" s="111" t="s">
        <v>86</v>
      </c>
      <c r="G119" s="101">
        <v>20</v>
      </c>
      <c r="H119" s="102">
        <v>200</v>
      </c>
      <c r="I119" s="102">
        <v>200</v>
      </c>
      <c r="J119" s="103" t="s">
        <v>23</v>
      </c>
      <c r="K119" s="107">
        <v>500</v>
      </c>
      <c r="L119" s="107">
        <v>0</v>
      </c>
      <c r="M119" s="107">
        <f t="shared" si="6"/>
        <v>500</v>
      </c>
      <c r="N119" s="55"/>
      <c r="O119" s="54"/>
    </row>
    <row r="120" spans="1:15" s="78" customFormat="1" ht="15">
      <c r="A120" s="3"/>
      <c r="B120" s="58"/>
      <c r="C120" s="4"/>
      <c r="D120" s="59"/>
      <c r="E120" s="59"/>
      <c r="F120" s="88"/>
      <c r="G120" s="89"/>
      <c r="H120" s="90"/>
      <c r="I120" s="90"/>
      <c r="J120" s="96"/>
      <c r="K120" s="105"/>
      <c r="L120" s="105"/>
      <c r="M120" s="105"/>
      <c r="N120" s="55"/>
      <c r="O120" s="54"/>
    </row>
    <row r="121" spans="1:15" s="78" customFormat="1" ht="27" customHeight="1">
      <c r="A121" s="3">
        <f>A119+1</f>
        <v>74</v>
      </c>
      <c r="B121" s="58">
        <v>44579</v>
      </c>
      <c r="C121" s="4" t="s">
        <v>203</v>
      </c>
      <c r="D121" s="59" t="s">
        <v>204</v>
      </c>
      <c r="E121" s="59" t="s">
        <v>205</v>
      </c>
      <c r="F121" s="112" t="s">
        <v>206</v>
      </c>
      <c r="G121" s="89">
        <v>2</v>
      </c>
      <c r="H121" s="90">
        <v>265</v>
      </c>
      <c r="I121" s="90">
        <v>265</v>
      </c>
      <c r="J121" s="96" t="s">
        <v>23</v>
      </c>
      <c r="K121" s="105">
        <v>2500</v>
      </c>
      <c r="L121" s="105">
        <v>100</v>
      </c>
      <c r="M121" s="105">
        <f t="shared" si="6"/>
        <v>2600</v>
      </c>
      <c r="N121" s="55"/>
      <c r="O121" s="54"/>
    </row>
    <row r="122" spans="1:15" s="78" customFormat="1" ht="15">
      <c r="A122" s="3"/>
      <c r="B122" s="58"/>
      <c r="C122" s="4"/>
      <c r="D122" s="59"/>
      <c r="E122" s="59"/>
      <c r="F122" s="88"/>
      <c r="G122" s="89"/>
      <c r="H122" s="90"/>
      <c r="I122" s="90"/>
      <c r="J122" s="96"/>
      <c r="K122" s="105"/>
      <c r="L122" s="105"/>
      <c r="M122" s="105"/>
      <c r="N122" s="55"/>
      <c r="O122" s="54"/>
    </row>
    <row r="123" spans="1:15" s="78" customFormat="1" ht="26.25">
      <c r="A123" s="3">
        <f>A121+1</f>
        <v>75</v>
      </c>
      <c r="B123" s="58">
        <v>44579</v>
      </c>
      <c r="C123" s="4" t="s">
        <v>207</v>
      </c>
      <c r="D123" s="59" t="s">
        <v>208</v>
      </c>
      <c r="E123" s="59" t="s">
        <v>22</v>
      </c>
      <c r="F123" s="88" t="s">
        <v>142</v>
      </c>
      <c r="G123" s="89">
        <v>100</v>
      </c>
      <c r="H123" s="90">
        <v>3040</v>
      </c>
      <c r="I123" s="90">
        <v>3000</v>
      </c>
      <c r="J123" s="96">
        <v>1</v>
      </c>
      <c r="K123" s="105">
        <f t="shared" si="4"/>
        <v>3000</v>
      </c>
      <c r="L123" s="105">
        <f t="shared" si="5"/>
        <v>608</v>
      </c>
      <c r="M123" s="105">
        <f t="shared" si="6"/>
        <v>3608</v>
      </c>
      <c r="N123" s="55"/>
      <c r="O123" s="54"/>
    </row>
    <row r="124" spans="1:15" s="78" customFormat="1" ht="15">
      <c r="A124" s="3"/>
      <c r="B124" s="58"/>
      <c r="C124" s="4"/>
      <c r="D124" s="59"/>
      <c r="E124" s="59"/>
      <c r="F124" s="88"/>
      <c r="G124" s="89"/>
      <c r="H124" s="90"/>
      <c r="I124" s="90"/>
      <c r="J124" s="96"/>
      <c r="K124" s="105"/>
      <c r="L124" s="105"/>
      <c r="M124" s="105"/>
      <c r="N124" s="55"/>
      <c r="O124" s="54"/>
    </row>
    <row r="125" spans="1:15" s="78" customFormat="1" ht="15">
      <c r="A125" s="3">
        <f>A123+1</f>
        <v>76</v>
      </c>
      <c r="B125" s="58">
        <v>44580</v>
      </c>
      <c r="C125" s="4" t="s">
        <v>209</v>
      </c>
      <c r="D125" s="59" t="s">
        <v>210</v>
      </c>
      <c r="E125" s="59" t="s">
        <v>22</v>
      </c>
      <c r="F125" s="88" t="s">
        <v>192</v>
      </c>
      <c r="G125" s="89">
        <v>10</v>
      </c>
      <c r="H125" s="90">
        <v>267</v>
      </c>
      <c r="I125" s="90">
        <v>200</v>
      </c>
      <c r="J125" s="116" t="s">
        <v>23</v>
      </c>
      <c r="K125" s="119">
        <v>2800</v>
      </c>
      <c r="L125" s="105">
        <f t="shared" si="5"/>
        <v>53.400000000000006</v>
      </c>
      <c r="M125" s="119">
        <f>K125+L125+L126+L127</f>
        <v>3265</v>
      </c>
      <c r="N125" s="55"/>
      <c r="O125" s="54"/>
    </row>
    <row r="126" spans="1:15" s="78" customFormat="1" ht="26.25">
      <c r="A126" s="3">
        <f t="shared" si="8"/>
        <v>77</v>
      </c>
      <c r="B126" s="58">
        <v>44580</v>
      </c>
      <c r="C126" s="4" t="s">
        <v>211</v>
      </c>
      <c r="D126" s="59" t="s">
        <v>212</v>
      </c>
      <c r="E126" s="59" t="s">
        <v>22</v>
      </c>
      <c r="F126" s="88" t="s">
        <v>142</v>
      </c>
      <c r="G126" s="89">
        <v>50</v>
      </c>
      <c r="H126" s="90">
        <v>1520</v>
      </c>
      <c r="I126" s="90">
        <v>1500</v>
      </c>
      <c r="J126" s="117"/>
      <c r="K126" s="120"/>
      <c r="L126" s="105">
        <f t="shared" si="5"/>
        <v>304</v>
      </c>
      <c r="M126" s="120"/>
      <c r="N126" s="53"/>
      <c r="O126" s="54"/>
    </row>
    <row r="127" spans="1:15" s="78" customFormat="1" ht="15">
      <c r="A127" s="3">
        <f>A126+1</f>
        <v>78</v>
      </c>
      <c r="B127" s="58">
        <v>44580</v>
      </c>
      <c r="C127" s="4" t="s">
        <v>213</v>
      </c>
      <c r="D127" s="59" t="s">
        <v>214</v>
      </c>
      <c r="E127" s="59" t="s">
        <v>22</v>
      </c>
      <c r="F127" s="88" t="s">
        <v>215</v>
      </c>
      <c r="G127" s="89">
        <v>20</v>
      </c>
      <c r="H127" s="90">
        <v>538</v>
      </c>
      <c r="I127" s="90">
        <v>400</v>
      </c>
      <c r="J127" s="118"/>
      <c r="K127" s="121"/>
      <c r="L127" s="105">
        <f t="shared" si="5"/>
        <v>107.60000000000001</v>
      </c>
      <c r="M127" s="121"/>
      <c r="N127" s="53"/>
      <c r="O127" s="54"/>
    </row>
    <row r="128" spans="1:15" s="78" customFormat="1" ht="15">
      <c r="A128" s="3"/>
      <c r="B128" s="58"/>
      <c r="C128" s="4"/>
      <c r="D128" s="59"/>
      <c r="E128" s="59"/>
      <c r="F128" s="88"/>
      <c r="G128" s="89"/>
      <c r="H128" s="90"/>
      <c r="I128" s="90"/>
      <c r="J128" s="96"/>
      <c r="K128" s="105"/>
      <c r="L128" s="105"/>
      <c r="M128" s="105"/>
      <c r="N128" s="53"/>
      <c r="O128" s="54"/>
    </row>
    <row r="129" spans="1:15" s="78" customFormat="1" ht="15">
      <c r="A129" s="3">
        <f>A127+1</f>
        <v>79</v>
      </c>
      <c r="B129" s="58">
        <v>44580</v>
      </c>
      <c r="C129" s="4" t="s">
        <v>216</v>
      </c>
      <c r="D129" s="59" t="s">
        <v>217</v>
      </c>
      <c r="E129" s="59" t="s">
        <v>22</v>
      </c>
      <c r="F129" s="88" t="s">
        <v>25</v>
      </c>
      <c r="G129" s="89">
        <v>157</v>
      </c>
      <c r="H129" s="90">
        <v>2827.1</v>
      </c>
      <c r="I129" s="90">
        <v>1984</v>
      </c>
      <c r="J129" s="96">
        <v>1</v>
      </c>
      <c r="K129" s="105">
        <f t="shared" si="4"/>
        <v>1984</v>
      </c>
      <c r="L129" s="105">
        <f t="shared" si="5"/>
        <v>565.41999999999996</v>
      </c>
      <c r="M129" s="105">
        <f t="shared" si="6"/>
        <v>2549.42</v>
      </c>
      <c r="N129" s="55"/>
      <c r="O129" s="54"/>
    </row>
    <row r="130" spans="1:15" s="78" customFormat="1" ht="15">
      <c r="A130" s="3"/>
      <c r="B130" s="58"/>
      <c r="C130" s="4"/>
      <c r="D130" s="59"/>
      <c r="E130" s="59"/>
      <c r="F130" s="88"/>
      <c r="G130" s="89"/>
      <c r="H130" s="90"/>
      <c r="I130" s="90"/>
      <c r="J130" s="96"/>
      <c r="K130" s="105"/>
      <c r="L130" s="105"/>
      <c r="M130" s="105"/>
      <c r="N130" s="55"/>
      <c r="O130" s="54"/>
    </row>
    <row r="131" spans="1:15" s="78" customFormat="1" ht="25.5">
      <c r="A131" s="3">
        <f>A129+1</f>
        <v>80</v>
      </c>
      <c r="B131" s="58">
        <v>44580</v>
      </c>
      <c r="C131" s="4" t="s">
        <v>218</v>
      </c>
      <c r="D131" s="59" t="s">
        <v>219</v>
      </c>
      <c r="E131" s="59" t="s">
        <v>22</v>
      </c>
      <c r="F131" s="88" t="s">
        <v>30</v>
      </c>
      <c r="G131" s="89">
        <v>175</v>
      </c>
      <c r="H131" s="90">
        <v>4293.8</v>
      </c>
      <c r="I131" s="90">
        <v>3130</v>
      </c>
      <c r="J131" s="96">
        <v>1</v>
      </c>
      <c r="K131" s="105">
        <f t="shared" si="4"/>
        <v>3130</v>
      </c>
      <c r="L131" s="105">
        <f t="shared" si="5"/>
        <v>858.7600000000001</v>
      </c>
      <c r="M131" s="105">
        <f t="shared" si="6"/>
        <v>3988.76</v>
      </c>
      <c r="N131" s="53"/>
      <c r="O131" s="54"/>
    </row>
    <row r="132" spans="1:15" s="78" customFormat="1" ht="15">
      <c r="A132" s="3"/>
      <c r="B132" s="58"/>
      <c r="C132" s="4"/>
      <c r="D132" s="59"/>
      <c r="E132" s="59"/>
      <c r="F132" s="88"/>
      <c r="G132" s="89"/>
      <c r="H132" s="90"/>
      <c r="I132" s="90"/>
      <c r="J132" s="96"/>
      <c r="K132" s="105"/>
      <c r="L132" s="105"/>
      <c r="M132" s="105"/>
      <c r="N132" s="53"/>
      <c r="O132" s="54"/>
    </row>
    <row r="133" spans="1:15" s="78" customFormat="1" ht="25.5">
      <c r="A133" s="3">
        <f>A131+1</f>
        <v>81</v>
      </c>
      <c r="B133" s="58">
        <v>44580</v>
      </c>
      <c r="C133" s="4" t="s">
        <v>220</v>
      </c>
      <c r="D133" s="59" t="s">
        <v>221</v>
      </c>
      <c r="E133" s="59" t="s">
        <v>22</v>
      </c>
      <c r="F133" s="88" t="s">
        <v>27</v>
      </c>
      <c r="G133" s="89">
        <v>177</v>
      </c>
      <c r="H133" s="90">
        <v>3718.2</v>
      </c>
      <c r="I133" s="90">
        <v>2826</v>
      </c>
      <c r="J133" s="96">
        <v>1</v>
      </c>
      <c r="K133" s="105">
        <f t="shared" si="4"/>
        <v>2826</v>
      </c>
      <c r="L133" s="105">
        <f t="shared" si="5"/>
        <v>743.64</v>
      </c>
      <c r="M133" s="105">
        <f t="shared" si="6"/>
        <v>3569.64</v>
      </c>
      <c r="N133" s="53"/>
      <c r="O133" s="54"/>
    </row>
    <row r="134" spans="1:15" s="78" customFormat="1" ht="25.5">
      <c r="A134" s="3">
        <f t="shared" si="8"/>
        <v>82</v>
      </c>
      <c r="B134" s="58">
        <v>44580</v>
      </c>
      <c r="C134" s="4" t="s">
        <v>222</v>
      </c>
      <c r="D134" s="59" t="s">
        <v>223</v>
      </c>
      <c r="E134" s="59" t="s">
        <v>22</v>
      </c>
      <c r="F134" s="88" t="s">
        <v>30</v>
      </c>
      <c r="G134" s="89">
        <v>80</v>
      </c>
      <c r="H134" s="90">
        <v>1714.7</v>
      </c>
      <c r="I134" s="90">
        <v>1260</v>
      </c>
      <c r="J134" s="96">
        <v>1</v>
      </c>
      <c r="K134" s="105">
        <f t="shared" si="4"/>
        <v>1260</v>
      </c>
      <c r="L134" s="105">
        <f t="shared" si="5"/>
        <v>342.94000000000005</v>
      </c>
      <c r="M134" s="105">
        <f t="shared" si="6"/>
        <v>1602.94</v>
      </c>
      <c r="N134" s="53"/>
      <c r="O134" s="54"/>
    </row>
    <row r="135" spans="1:15" s="78" customFormat="1" ht="15">
      <c r="A135" s="3"/>
      <c r="B135" s="58"/>
      <c r="C135" s="4"/>
      <c r="D135" s="59"/>
      <c r="E135" s="59"/>
      <c r="F135" s="88"/>
      <c r="G135" s="89"/>
      <c r="H135" s="90"/>
      <c r="I135" s="90"/>
      <c r="J135" s="96"/>
      <c r="K135" s="105"/>
      <c r="L135" s="105"/>
      <c r="M135" s="105"/>
      <c r="N135" s="53"/>
      <c r="O135" s="54"/>
    </row>
    <row r="136" spans="1:15" s="78" customFormat="1" ht="15">
      <c r="A136" s="3">
        <f>A134+1</f>
        <v>83</v>
      </c>
      <c r="B136" s="58">
        <v>44580</v>
      </c>
      <c r="C136" s="4" t="s">
        <v>224</v>
      </c>
      <c r="D136" s="59" t="s">
        <v>225</v>
      </c>
      <c r="E136" s="59" t="s">
        <v>22</v>
      </c>
      <c r="F136" s="88" t="s">
        <v>38</v>
      </c>
      <c r="G136" s="89">
        <v>5</v>
      </c>
      <c r="H136" s="90">
        <v>100</v>
      </c>
      <c r="I136" s="90">
        <v>100</v>
      </c>
      <c r="J136" s="116" t="s">
        <v>23</v>
      </c>
      <c r="K136" s="119">
        <v>3200</v>
      </c>
      <c r="L136" s="105">
        <f t="shared" ref="L136:L197" si="9">H136*0.2</f>
        <v>20</v>
      </c>
      <c r="M136" s="119">
        <f>K136+L136+L137</f>
        <v>3320</v>
      </c>
      <c r="N136" s="53"/>
      <c r="O136" s="54"/>
    </row>
    <row r="137" spans="1:15" s="78" customFormat="1" ht="39.75" customHeight="1">
      <c r="A137" s="3">
        <f t="shared" si="8"/>
        <v>84</v>
      </c>
      <c r="B137" s="58">
        <v>44580</v>
      </c>
      <c r="C137" s="4" t="s">
        <v>226</v>
      </c>
      <c r="D137" s="59" t="s">
        <v>227</v>
      </c>
      <c r="E137" s="59" t="s">
        <v>22</v>
      </c>
      <c r="F137" s="112" t="s">
        <v>383</v>
      </c>
      <c r="G137" s="89">
        <v>2</v>
      </c>
      <c r="H137" s="90">
        <v>265</v>
      </c>
      <c r="I137" s="90">
        <v>265</v>
      </c>
      <c r="J137" s="118"/>
      <c r="K137" s="121"/>
      <c r="L137" s="105">
        <v>100</v>
      </c>
      <c r="M137" s="121"/>
      <c r="N137" s="53"/>
      <c r="O137" s="54"/>
    </row>
    <row r="138" spans="1:15" s="78" customFormat="1" ht="15">
      <c r="A138" s="3"/>
      <c r="B138" s="58"/>
      <c r="C138" s="4"/>
      <c r="D138" s="59"/>
      <c r="E138" s="59"/>
      <c r="F138" s="88"/>
      <c r="G138" s="89"/>
      <c r="H138" s="90"/>
      <c r="I138" s="90"/>
      <c r="J138" s="96"/>
      <c r="K138" s="105"/>
      <c r="L138" s="105"/>
      <c r="M138" s="105"/>
      <c r="N138" s="53"/>
      <c r="O138" s="54"/>
    </row>
    <row r="139" spans="1:15" s="78" customFormat="1" ht="15">
      <c r="A139" s="5">
        <f>A137+1</f>
        <v>85</v>
      </c>
      <c r="B139" s="64">
        <v>44580</v>
      </c>
      <c r="C139" s="65" t="s">
        <v>228</v>
      </c>
      <c r="D139" s="66" t="s">
        <v>229</v>
      </c>
      <c r="E139" s="66" t="s">
        <v>22</v>
      </c>
      <c r="F139" s="100" t="s">
        <v>102</v>
      </c>
      <c r="G139" s="101">
        <v>37</v>
      </c>
      <c r="H139" s="102">
        <v>1007.4</v>
      </c>
      <c r="I139" s="102">
        <v>740</v>
      </c>
      <c r="J139" s="125" t="s">
        <v>23</v>
      </c>
      <c r="K139" s="127">
        <v>4500</v>
      </c>
      <c r="L139" s="107">
        <f t="shared" si="9"/>
        <v>201.48000000000002</v>
      </c>
      <c r="M139" s="127">
        <f>K139+L139+L140</f>
        <v>4753.0199999999995</v>
      </c>
      <c r="N139" s="53"/>
      <c r="O139" s="54"/>
    </row>
    <row r="140" spans="1:15" s="78" customFormat="1" ht="15" customHeight="1">
      <c r="A140" s="5">
        <f t="shared" si="8"/>
        <v>86</v>
      </c>
      <c r="B140" s="64">
        <v>44580</v>
      </c>
      <c r="C140" s="65" t="s">
        <v>230</v>
      </c>
      <c r="D140" s="66" t="s">
        <v>231</v>
      </c>
      <c r="E140" s="66" t="s">
        <v>22</v>
      </c>
      <c r="F140" s="100" t="s">
        <v>232</v>
      </c>
      <c r="G140" s="101">
        <v>22</v>
      </c>
      <c r="H140" s="102">
        <v>257.7</v>
      </c>
      <c r="I140" s="102">
        <v>196</v>
      </c>
      <c r="J140" s="126"/>
      <c r="K140" s="128"/>
      <c r="L140" s="107">
        <f t="shared" si="9"/>
        <v>51.54</v>
      </c>
      <c r="M140" s="128"/>
      <c r="N140" s="53"/>
      <c r="O140" s="54"/>
    </row>
    <row r="141" spans="1:15" s="78" customFormat="1" ht="15">
      <c r="A141" s="3"/>
      <c r="B141" s="58"/>
      <c r="C141" s="4"/>
      <c r="D141" s="59"/>
      <c r="E141" s="59"/>
      <c r="F141" s="88"/>
      <c r="G141" s="89"/>
      <c r="H141" s="90"/>
      <c r="I141" s="90"/>
      <c r="J141" s="96"/>
      <c r="K141" s="105"/>
      <c r="L141" s="105"/>
      <c r="M141" s="105"/>
      <c r="N141" s="53"/>
      <c r="O141" s="54"/>
    </row>
    <row r="142" spans="1:15" s="78" customFormat="1" ht="25.5">
      <c r="A142" s="3">
        <f>A140+1</f>
        <v>87</v>
      </c>
      <c r="B142" s="58">
        <v>44581</v>
      </c>
      <c r="C142" s="4" t="s">
        <v>233</v>
      </c>
      <c r="D142" s="59" t="s">
        <v>234</v>
      </c>
      <c r="E142" s="59" t="s">
        <v>22</v>
      </c>
      <c r="F142" s="88" t="s">
        <v>30</v>
      </c>
      <c r="G142" s="89">
        <v>413</v>
      </c>
      <c r="H142" s="90">
        <v>7208.3</v>
      </c>
      <c r="I142" s="90">
        <v>5214</v>
      </c>
      <c r="J142" s="96">
        <v>1</v>
      </c>
      <c r="K142" s="105">
        <f t="shared" ref="K142:K195" si="10">I142*J142</f>
        <v>5214</v>
      </c>
      <c r="L142" s="105">
        <f t="shared" si="9"/>
        <v>1441.66</v>
      </c>
      <c r="M142" s="105">
        <f t="shared" ref="M142:M197" si="11">K142+L142</f>
        <v>6655.66</v>
      </c>
      <c r="N142" s="53"/>
      <c r="O142" s="54"/>
    </row>
    <row r="143" spans="1:15" s="78" customFormat="1" ht="15">
      <c r="A143" s="3"/>
      <c r="B143" s="58"/>
      <c r="C143" s="4"/>
      <c r="D143" s="59"/>
      <c r="E143" s="59"/>
      <c r="F143" s="88"/>
      <c r="G143" s="89"/>
      <c r="H143" s="90"/>
      <c r="I143" s="90"/>
      <c r="J143" s="96"/>
      <c r="K143" s="105"/>
      <c r="L143" s="105"/>
      <c r="M143" s="105"/>
      <c r="N143" s="53"/>
      <c r="O143" s="54"/>
    </row>
    <row r="144" spans="1:15" s="78" customFormat="1" ht="15">
      <c r="A144" s="3">
        <f>A142+1</f>
        <v>88</v>
      </c>
      <c r="B144" s="58">
        <v>44581</v>
      </c>
      <c r="C144" s="4" t="s">
        <v>235</v>
      </c>
      <c r="D144" s="59" t="s">
        <v>236</v>
      </c>
      <c r="E144" s="59" t="s">
        <v>22</v>
      </c>
      <c r="F144" s="88" t="s">
        <v>27</v>
      </c>
      <c r="G144" s="89">
        <v>122</v>
      </c>
      <c r="H144" s="90">
        <v>2081</v>
      </c>
      <c r="I144" s="90">
        <v>1524</v>
      </c>
      <c r="J144" s="96">
        <v>1</v>
      </c>
      <c r="K144" s="105">
        <f t="shared" si="10"/>
        <v>1524</v>
      </c>
      <c r="L144" s="105">
        <f t="shared" si="9"/>
        <v>416.20000000000005</v>
      </c>
      <c r="M144" s="105">
        <f t="shared" si="11"/>
        <v>1940.2</v>
      </c>
      <c r="N144" s="53"/>
      <c r="O144" s="54"/>
    </row>
    <row r="145" spans="1:15" s="78" customFormat="1" ht="15">
      <c r="A145" s="3"/>
      <c r="B145" s="58"/>
      <c r="C145" s="4"/>
      <c r="D145" s="59"/>
      <c r="E145" s="59"/>
      <c r="F145" s="88"/>
      <c r="G145" s="89"/>
      <c r="H145" s="90"/>
      <c r="I145" s="90"/>
      <c r="J145" s="96"/>
      <c r="K145" s="105"/>
      <c r="L145" s="105"/>
      <c r="M145" s="105"/>
      <c r="N145" s="53"/>
      <c r="O145" s="54"/>
    </row>
    <row r="146" spans="1:15" s="78" customFormat="1" ht="25.5">
      <c r="A146" s="3">
        <f>A144+1</f>
        <v>89</v>
      </c>
      <c r="B146" s="58">
        <v>44581</v>
      </c>
      <c r="C146" s="4" t="s">
        <v>237</v>
      </c>
      <c r="D146" s="59" t="s">
        <v>238</v>
      </c>
      <c r="E146" s="59" t="s">
        <v>22</v>
      </c>
      <c r="F146" s="88" t="s">
        <v>25</v>
      </c>
      <c r="G146" s="89">
        <v>127</v>
      </c>
      <c r="H146" s="90">
        <v>2574</v>
      </c>
      <c r="I146" s="90">
        <v>2000</v>
      </c>
      <c r="J146" s="96">
        <v>1</v>
      </c>
      <c r="K146" s="105">
        <f t="shared" si="10"/>
        <v>2000</v>
      </c>
      <c r="L146" s="105">
        <f t="shared" si="9"/>
        <v>514.80000000000007</v>
      </c>
      <c r="M146" s="105">
        <f t="shared" si="11"/>
        <v>2514.8000000000002</v>
      </c>
      <c r="N146" s="53"/>
      <c r="O146" s="54"/>
    </row>
    <row r="147" spans="1:15" s="78" customFormat="1" ht="15">
      <c r="A147" s="3"/>
      <c r="B147" s="58"/>
      <c r="C147" s="4"/>
      <c r="D147" s="59"/>
      <c r="E147" s="59"/>
      <c r="F147" s="88"/>
      <c r="G147" s="89"/>
      <c r="H147" s="90"/>
      <c r="I147" s="90"/>
      <c r="J147" s="96"/>
      <c r="K147" s="105"/>
      <c r="L147" s="105"/>
      <c r="M147" s="105"/>
      <c r="N147" s="53"/>
      <c r="O147" s="54"/>
    </row>
    <row r="148" spans="1:15" s="78" customFormat="1" ht="38.25">
      <c r="A148" s="3">
        <f>A146+1</f>
        <v>90</v>
      </c>
      <c r="B148" s="58">
        <v>44581</v>
      </c>
      <c r="C148" s="4" t="s">
        <v>239</v>
      </c>
      <c r="D148" s="59" t="s">
        <v>240</v>
      </c>
      <c r="E148" s="59" t="s">
        <v>22</v>
      </c>
      <c r="F148" s="88" t="s">
        <v>30</v>
      </c>
      <c r="G148" s="89">
        <v>527</v>
      </c>
      <c r="H148" s="90">
        <v>8971.7000000000007</v>
      </c>
      <c r="I148" s="90">
        <v>6632</v>
      </c>
      <c r="J148" s="96">
        <v>1</v>
      </c>
      <c r="K148" s="105">
        <f t="shared" si="10"/>
        <v>6632</v>
      </c>
      <c r="L148" s="105">
        <f t="shared" si="9"/>
        <v>1794.3400000000001</v>
      </c>
      <c r="M148" s="105">
        <f t="shared" si="11"/>
        <v>8426.34</v>
      </c>
      <c r="N148" s="53"/>
      <c r="O148" s="54"/>
    </row>
    <row r="149" spans="1:15" s="78" customFormat="1" ht="15">
      <c r="A149" s="3"/>
      <c r="B149" s="58"/>
      <c r="C149" s="4"/>
      <c r="D149" s="59"/>
      <c r="E149" s="59"/>
      <c r="F149" s="88"/>
      <c r="G149" s="89"/>
      <c r="H149" s="90"/>
      <c r="I149" s="90"/>
      <c r="J149" s="96"/>
      <c r="K149" s="105"/>
      <c r="L149" s="105"/>
      <c r="M149" s="105"/>
      <c r="N149" s="53"/>
      <c r="O149" s="54"/>
    </row>
    <row r="150" spans="1:15" s="78" customFormat="1" ht="25.5">
      <c r="A150" s="60">
        <f>A148+1</f>
        <v>91</v>
      </c>
      <c r="B150" s="61">
        <v>44581</v>
      </c>
      <c r="C150" s="62" t="s">
        <v>241</v>
      </c>
      <c r="D150" s="63" t="s">
        <v>242</v>
      </c>
      <c r="E150" s="63" t="s">
        <v>22</v>
      </c>
      <c r="F150" s="93" t="s">
        <v>36</v>
      </c>
      <c r="G150" s="94">
        <v>69</v>
      </c>
      <c r="H150" s="95">
        <v>1537.5</v>
      </c>
      <c r="I150" s="95">
        <v>1380</v>
      </c>
      <c r="J150" s="122" t="s">
        <v>23</v>
      </c>
      <c r="K150" s="113">
        <v>2200</v>
      </c>
      <c r="L150" s="106">
        <f t="shared" si="9"/>
        <v>307.5</v>
      </c>
      <c r="M150" s="113">
        <f>K150+L150+L151+L152+L153</f>
        <v>2526.1000000000004</v>
      </c>
      <c r="N150" s="53"/>
      <c r="O150" s="54"/>
    </row>
    <row r="151" spans="1:15" s="78" customFormat="1" ht="15">
      <c r="A151" s="60">
        <f>A150+1</f>
        <v>92</v>
      </c>
      <c r="B151" s="61">
        <v>44581</v>
      </c>
      <c r="C151" s="62" t="s">
        <v>243</v>
      </c>
      <c r="D151" s="63" t="s">
        <v>244</v>
      </c>
      <c r="E151" s="63" t="s">
        <v>22</v>
      </c>
      <c r="F151" s="93" t="s">
        <v>33</v>
      </c>
      <c r="G151" s="94">
        <v>2</v>
      </c>
      <c r="H151" s="95">
        <v>45.3</v>
      </c>
      <c r="I151" s="95">
        <v>40</v>
      </c>
      <c r="J151" s="124"/>
      <c r="K151" s="114"/>
      <c r="L151" s="106">
        <f t="shared" si="9"/>
        <v>9.06</v>
      </c>
      <c r="M151" s="114"/>
      <c r="N151" s="53"/>
      <c r="O151" s="54"/>
    </row>
    <row r="152" spans="1:15" s="78" customFormat="1" ht="15">
      <c r="A152" s="60">
        <f t="shared" si="8"/>
        <v>93</v>
      </c>
      <c r="B152" s="61">
        <v>44581</v>
      </c>
      <c r="C152" s="62" t="s">
        <v>245</v>
      </c>
      <c r="D152" s="63" t="s">
        <v>246</v>
      </c>
      <c r="E152" s="63" t="s">
        <v>22</v>
      </c>
      <c r="F152" s="93" t="s">
        <v>28</v>
      </c>
      <c r="G152" s="94">
        <v>8</v>
      </c>
      <c r="H152" s="95">
        <v>33.799999999999997</v>
      </c>
      <c r="I152" s="95">
        <v>33.799999999999997</v>
      </c>
      <c r="J152" s="124"/>
      <c r="K152" s="114"/>
      <c r="L152" s="106">
        <f t="shared" si="9"/>
        <v>6.76</v>
      </c>
      <c r="M152" s="114"/>
      <c r="N152" s="53"/>
      <c r="O152" s="54"/>
    </row>
    <row r="153" spans="1:15" s="78" customFormat="1" ht="15">
      <c r="A153" s="60">
        <f t="shared" si="8"/>
        <v>94</v>
      </c>
      <c r="B153" s="61">
        <v>44581</v>
      </c>
      <c r="C153" s="62" t="s">
        <v>247</v>
      </c>
      <c r="D153" s="63" t="s">
        <v>248</v>
      </c>
      <c r="E153" s="63" t="s">
        <v>22</v>
      </c>
      <c r="F153" s="93" t="s">
        <v>34</v>
      </c>
      <c r="G153" s="94">
        <v>2</v>
      </c>
      <c r="H153" s="95">
        <v>13.9</v>
      </c>
      <c r="I153" s="95">
        <v>11.1</v>
      </c>
      <c r="J153" s="123"/>
      <c r="K153" s="115"/>
      <c r="L153" s="106">
        <f t="shared" si="9"/>
        <v>2.7800000000000002</v>
      </c>
      <c r="M153" s="115"/>
      <c r="N153" s="53"/>
      <c r="O153" s="54"/>
    </row>
    <row r="154" spans="1:15" s="78" customFormat="1" ht="15">
      <c r="A154" s="3"/>
      <c r="B154" s="58"/>
      <c r="C154" s="4"/>
      <c r="D154" s="59"/>
      <c r="E154" s="59"/>
      <c r="F154" s="88"/>
      <c r="G154" s="89"/>
      <c r="H154" s="90"/>
      <c r="I154" s="90"/>
      <c r="J154" s="96"/>
      <c r="K154" s="105"/>
      <c r="L154" s="105"/>
      <c r="M154" s="105"/>
      <c r="N154" s="53"/>
      <c r="O154" s="54"/>
    </row>
    <row r="155" spans="1:15" s="78" customFormat="1" ht="15">
      <c r="A155" s="3">
        <f>A153+1</f>
        <v>95</v>
      </c>
      <c r="B155" s="64">
        <v>44582</v>
      </c>
      <c r="C155" s="4" t="s">
        <v>249</v>
      </c>
      <c r="D155" s="66" t="s">
        <v>250</v>
      </c>
      <c r="E155" s="59" t="s">
        <v>22</v>
      </c>
      <c r="F155" s="100" t="s">
        <v>251</v>
      </c>
      <c r="G155" s="101">
        <v>500</v>
      </c>
      <c r="H155" s="102">
        <v>15200</v>
      </c>
      <c r="I155" s="102">
        <v>15000</v>
      </c>
      <c r="J155" s="96">
        <v>1</v>
      </c>
      <c r="K155" s="105">
        <f t="shared" si="10"/>
        <v>15000</v>
      </c>
      <c r="L155" s="105">
        <f t="shared" si="9"/>
        <v>3040</v>
      </c>
      <c r="M155" s="105">
        <f t="shared" si="11"/>
        <v>18040</v>
      </c>
      <c r="N155" s="53"/>
      <c r="O155" s="54"/>
    </row>
    <row r="156" spans="1:15" s="78" customFormat="1" ht="15">
      <c r="A156" s="3"/>
      <c r="B156" s="64"/>
      <c r="C156" s="4"/>
      <c r="D156" s="66"/>
      <c r="E156" s="59"/>
      <c r="F156" s="100"/>
      <c r="G156" s="101"/>
      <c r="H156" s="102"/>
      <c r="I156" s="102"/>
      <c r="J156" s="96"/>
      <c r="K156" s="105"/>
      <c r="L156" s="105"/>
      <c r="M156" s="105"/>
      <c r="N156" s="53"/>
      <c r="O156" s="54"/>
    </row>
    <row r="157" spans="1:15" s="78" customFormat="1" ht="15">
      <c r="A157" s="3">
        <f>A155+1</f>
        <v>96</v>
      </c>
      <c r="B157" s="58">
        <v>44582</v>
      </c>
      <c r="C157" s="4" t="s">
        <v>252</v>
      </c>
      <c r="D157" s="59" t="s">
        <v>253</v>
      </c>
      <c r="E157" s="59" t="s">
        <v>22</v>
      </c>
      <c r="F157" s="88" t="s">
        <v>27</v>
      </c>
      <c r="G157" s="89">
        <v>1</v>
      </c>
      <c r="H157" s="90">
        <v>1</v>
      </c>
      <c r="I157" s="90">
        <v>1</v>
      </c>
      <c r="J157" s="116" t="s">
        <v>23</v>
      </c>
      <c r="K157" s="119">
        <v>2800</v>
      </c>
      <c r="L157" s="105">
        <f t="shared" si="9"/>
        <v>0.2</v>
      </c>
      <c r="M157" s="119">
        <f>K157+L157+L158+L159+L160</f>
        <v>3135.2799999999997</v>
      </c>
      <c r="N157" s="53"/>
      <c r="O157" s="54"/>
    </row>
    <row r="158" spans="1:15" s="78" customFormat="1" ht="15">
      <c r="A158" s="3">
        <f t="shared" si="8"/>
        <v>97</v>
      </c>
      <c r="B158" s="58">
        <v>44582</v>
      </c>
      <c r="C158" s="4" t="s">
        <v>254</v>
      </c>
      <c r="D158" s="59" t="s">
        <v>255</v>
      </c>
      <c r="E158" s="59" t="s">
        <v>22</v>
      </c>
      <c r="F158" s="88" t="s">
        <v>256</v>
      </c>
      <c r="G158" s="89">
        <v>50</v>
      </c>
      <c r="H158" s="90">
        <v>1000</v>
      </c>
      <c r="I158" s="90">
        <v>1000</v>
      </c>
      <c r="J158" s="117"/>
      <c r="K158" s="120"/>
      <c r="L158" s="105">
        <f t="shared" si="9"/>
        <v>200</v>
      </c>
      <c r="M158" s="120"/>
      <c r="N158" s="53"/>
      <c r="O158" s="54"/>
    </row>
    <row r="159" spans="1:15" s="78" customFormat="1" ht="15">
      <c r="A159" s="3">
        <f t="shared" si="8"/>
        <v>98</v>
      </c>
      <c r="B159" s="58">
        <v>44582</v>
      </c>
      <c r="C159" s="4" t="s">
        <v>257</v>
      </c>
      <c r="D159" s="59" t="s">
        <v>258</v>
      </c>
      <c r="E159" s="59" t="s">
        <v>22</v>
      </c>
      <c r="F159" s="88" t="s">
        <v>259</v>
      </c>
      <c r="G159" s="89">
        <v>7</v>
      </c>
      <c r="H159" s="90">
        <v>187.9</v>
      </c>
      <c r="I159" s="90">
        <v>140</v>
      </c>
      <c r="J159" s="117"/>
      <c r="K159" s="120"/>
      <c r="L159" s="105">
        <f t="shared" si="9"/>
        <v>37.580000000000005</v>
      </c>
      <c r="M159" s="120"/>
      <c r="N159" s="53"/>
      <c r="O159" s="54"/>
    </row>
    <row r="160" spans="1:15" s="78" customFormat="1" ht="15">
      <c r="A160" s="3">
        <f t="shared" si="8"/>
        <v>99</v>
      </c>
      <c r="B160" s="58">
        <v>44582</v>
      </c>
      <c r="C160" s="4" t="s">
        <v>260</v>
      </c>
      <c r="D160" s="59" t="s">
        <v>261</v>
      </c>
      <c r="E160" s="59" t="s">
        <v>22</v>
      </c>
      <c r="F160" s="88" t="s">
        <v>30</v>
      </c>
      <c r="G160" s="89">
        <v>24</v>
      </c>
      <c r="H160" s="90">
        <v>487.5</v>
      </c>
      <c r="I160" s="90">
        <v>372</v>
      </c>
      <c r="J160" s="118"/>
      <c r="K160" s="121"/>
      <c r="L160" s="105">
        <f t="shared" si="9"/>
        <v>97.5</v>
      </c>
      <c r="M160" s="121"/>
      <c r="N160" s="53"/>
      <c r="O160" s="54"/>
    </row>
    <row r="161" spans="1:15" s="78" customFormat="1" ht="15">
      <c r="A161" s="3"/>
      <c r="B161" s="58"/>
      <c r="C161" s="4"/>
      <c r="D161" s="59"/>
      <c r="E161" s="59"/>
      <c r="F161" s="88"/>
      <c r="G161" s="89"/>
      <c r="H161" s="90"/>
      <c r="I161" s="90"/>
      <c r="J161" s="96"/>
      <c r="K161" s="105"/>
      <c r="L161" s="105"/>
      <c r="M161" s="105"/>
      <c r="N161" s="53"/>
      <c r="O161" s="54"/>
    </row>
    <row r="162" spans="1:15" s="78" customFormat="1" ht="15" customHeight="1">
      <c r="A162" s="3">
        <f>A160+1</f>
        <v>100</v>
      </c>
      <c r="B162" s="58">
        <v>44582</v>
      </c>
      <c r="C162" s="4" t="s">
        <v>262</v>
      </c>
      <c r="D162" s="59" t="s">
        <v>263</v>
      </c>
      <c r="E162" s="59" t="s">
        <v>22</v>
      </c>
      <c r="F162" s="88" t="s">
        <v>34</v>
      </c>
      <c r="G162" s="89">
        <v>100</v>
      </c>
      <c r="H162" s="90">
        <v>2539</v>
      </c>
      <c r="I162" s="90">
        <v>2000</v>
      </c>
      <c r="J162" s="96" t="s">
        <v>23</v>
      </c>
      <c r="K162" s="105">
        <v>2800</v>
      </c>
      <c r="L162" s="105">
        <f t="shared" si="9"/>
        <v>507.8</v>
      </c>
      <c r="M162" s="105">
        <f t="shared" si="11"/>
        <v>3307.8</v>
      </c>
      <c r="N162" s="53"/>
      <c r="O162" s="54"/>
    </row>
    <row r="163" spans="1:15" s="78" customFormat="1" ht="15">
      <c r="A163" s="3"/>
      <c r="B163" s="58"/>
      <c r="C163" s="4"/>
      <c r="D163" s="59"/>
      <c r="E163" s="59"/>
      <c r="F163" s="88"/>
      <c r="G163" s="89"/>
      <c r="H163" s="90"/>
      <c r="I163" s="90"/>
      <c r="J163" s="96"/>
      <c r="K163" s="105"/>
      <c r="L163" s="105"/>
      <c r="M163" s="105"/>
      <c r="N163" s="53"/>
      <c r="O163" s="54"/>
    </row>
    <row r="164" spans="1:15" s="78" customFormat="1" ht="25.5">
      <c r="A164" s="3">
        <f>A162+1</f>
        <v>101</v>
      </c>
      <c r="B164" s="58">
        <v>44583</v>
      </c>
      <c r="C164" s="4" t="s">
        <v>264</v>
      </c>
      <c r="D164" s="59" t="s">
        <v>265</v>
      </c>
      <c r="E164" s="59" t="s">
        <v>22</v>
      </c>
      <c r="F164" s="88" t="s">
        <v>27</v>
      </c>
      <c r="G164" s="89">
        <v>142</v>
      </c>
      <c r="H164" s="90">
        <v>2373.9</v>
      </c>
      <c r="I164" s="90">
        <v>1760</v>
      </c>
      <c r="J164" s="96">
        <v>1</v>
      </c>
      <c r="K164" s="105">
        <f t="shared" si="10"/>
        <v>1760</v>
      </c>
      <c r="L164" s="105">
        <f t="shared" si="9"/>
        <v>474.78000000000003</v>
      </c>
      <c r="M164" s="105">
        <f t="shared" si="11"/>
        <v>2234.7800000000002</v>
      </c>
      <c r="N164" s="53"/>
      <c r="O164" s="54"/>
    </row>
    <row r="165" spans="1:15" s="78" customFormat="1" ht="15">
      <c r="A165" s="3"/>
      <c r="B165" s="58"/>
      <c r="C165" s="4"/>
      <c r="D165" s="59"/>
      <c r="E165" s="59"/>
      <c r="F165" s="88"/>
      <c r="G165" s="89"/>
      <c r="H165" s="90"/>
      <c r="I165" s="90"/>
      <c r="J165" s="96"/>
      <c r="K165" s="105"/>
      <c r="L165" s="105"/>
      <c r="M165" s="105"/>
      <c r="N165" s="53"/>
      <c r="O165" s="54"/>
    </row>
    <row r="166" spans="1:15" s="78" customFormat="1" ht="15">
      <c r="A166" s="3">
        <f>A164+1</f>
        <v>102</v>
      </c>
      <c r="B166" s="58">
        <v>44583</v>
      </c>
      <c r="C166" s="4" t="s">
        <v>266</v>
      </c>
      <c r="D166" s="59" t="s">
        <v>267</v>
      </c>
      <c r="E166" s="59" t="s">
        <v>22</v>
      </c>
      <c r="F166" s="88" t="s">
        <v>32</v>
      </c>
      <c r="G166" s="89">
        <v>5</v>
      </c>
      <c r="H166" s="90">
        <v>69.7</v>
      </c>
      <c r="I166" s="90">
        <v>58</v>
      </c>
      <c r="J166" s="116" t="s">
        <v>23</v>
      </c>
      <c r="K166" s="119">
        <v>2500</v>
      </c>
      <c r="L166" s="105">
        <f t="shared" si="9"/>
        <v>13.940000000000001</v>
      </c>
      <c r="M166" s="119">
        <f>SUM(K166+L166+L167+L168+L169+L170+L171)</f>
        <v>2739.54</v>
      </c>
      <c r="N166" s="53"/>
      <c r="O166" s="54"/>
    </row>
    <row r="167" spans="1:15" s="78" customFormat="1" ht="15">
      <c r="A167" s="3">
        <f t="shared" si="8"/>
        <v>103</v>
      </c>
      <c r="B167" s="58">
        <v>44583</v>
      </c>
      <c r="C167" s="4" t="s">
        <v>268</v>
      </c>
      <c r="D167" s="59" t="s">
        <v>269</v>
      </c>
      <c r="E167" s="59" t="s">
        <v>22</v>
      </c>
      <c r="F167" s="88" t="s">
        <v>32</v>
      </c>
      <c r="G167" s="89">
        <v>10</v>
      </c>
      <c r="H167" s="90">
        <v>230</v>
      </c>
      <c r="I167" s="90">
        <v>200</v>
      </c>
      <c r="J167" s="117"/>
      <c r="K167" s="120"/>
      <c r="L167" s="105">
        <f t="shared" si="9"/>
        <v>46</v>
      </c>
      <c r="M167" s="120"/>
      <c r="N167" s="53"/>
      <c r="O167" s="54"/>
    </row>
    <row r="168" spans="1:15" s="78" customFormat="1" ht="15">
      <c r="A168" s="3">
        <f t="shared" si="8"/>
        <v>104</v>
      </c>
      <c r="B168" s="58">
        <v>44583</v>
      </c>
      <c r="C168" s="4" t="s">
        <v>270</v>
      </c>
      <c r="D168" s="59" t="s">
        <v>271</v>
      </c>
      <c r="E168" s="59" t="s">
        <v>22</v>
      </c>
      <c r="F168" s="88" t="s">
        <v>33</v>
      </c>
      <c r="G168" s="89">
        <v>10</v>
      </c>
      <c r="H168" s="90">
        <v>271.8</v>
      </c>
      <c r="I168" s="90">
        <v>200</v>
      </c>
      <c r="J168" s="117"/>
      <c r="K168" s="120"/>
      <c r="L168" s="105">
        <f t="shared" si="9"/>
        <v>54.360000000000007</v>
      </c>
      <c r="M168" s="120"/>
      <c r="N168" s="53"/>
      <c r="O168" s="54"/>
    </row>
    <row r="169" spans="1:15" s="78" customFormat="1" ht="15">
      <c r="A169" s="3">
        <f t="shared" si="8"/>
        <v>105</v>
      </c>
      <c r="B169" s="58">
        <v>44583</v>
      </c>
      <c r="C169" s="4" t="s">
        <v>272</v>
      </c>
      <c r="D169" s="59" t="s">
        <v>273</v>
      </c>
      <c r="E169" s="59" t="s">
        <v>22</v>
      </c>
      <c r="F169" s="88" t="s">
        <v>31</v>
      </c>
      <c r="G169" s="89">
        <v>5</v>
      </c>
      <c r="H169" s="90">
        <v>95.4</v>
      </c>
      <c r="I169" s="90">
        <v>100</v>
      </c>
      <c r="J169" s="117"/>
      <c r="K169" s="120"/>
      <c r="L169" s="105">
        <f t="shared" si="9"/>
        <v>19.080000000000002</v>
      </c>
      <c r="M169" s="120"/>
      <c r="N169" s="53"/>
      <c r="O169" s="54"/>
    </row>
    <row r="170" spans="1:15" s="78" customFormat="1" ht="15">
      <c r="A170" s="3">
        <f t="shared" si="8"/>
        <v>106</v>
      </c>
      <c r="B170" s="58">
        <v>44583</v>
      </c>
      <c r="C170" s="4" t="s">
        <v>274</v>
      </c>
      <c r="D170" s="59" t="s">
        <v>275</v>
      </c>
      <c r="E170" s="59" t="s">
        <v>22</v>
      </c>
      <c r="F170" s="88" t="s">
        <v>37</v>
      </c>
      <c r="G170" s="89">
        <v>9</v>
      </c>
      <c r="H170" s="90">
        <v>61.1</v>
      </c>
      <c r="I170" s="90">
        <v>48</v>
      </c>
      <c r="J170" s="117"/>
      <c r="K170" s="120"/>
      <c r="L170" s="105">
        <f t="shared" si="9"/>
        <v>12.22</v>
      </c>
      <c r="M170" s="120"/>
      <c r="N170" s="53"/>
      <c r="O170" s="54"/>
    </row>
    <row r="171" spans="1:15" s="78" customFormat="1" ht="15">
      <c r="A171" s="3">
        <f t="shared" si="8"/>
        <v>107</v>
      </c>
      <c r="B171" s="58">
        <v>44583</v>
      </c>
      <c r="C171" s="4" t="s">
        <v>276</v>
      </c>
      <c r="D171" s="59" t="s">
        <v>277</v>
      </c>
      <c r="E171" s="59" t="s">
        <v>22</v>
      </c>
      <c r="F171" s="88" t="s">
        <v>25</v>
      </c>
      <c r="G171" s="89">
        <v>17</v>
      </c>
      <c r="H171" s="90">
        <v>469.7</v>
      </c>
      <c r="I171" s="90">
        <v>460</v>
      </c>
      <c r="J171" s="118"/>
      <c r="K171" s="121"/>
      <c r="L171" s="105">
        <f t="shared" si="9"/>
        <v>93.94</v>
      </c>
      <c r="M171" s="121"/>
      <c r="N171" s="53"/>
      <c r="O171" s="54"/>
    </row>
    <row r="172" spans="1:15" s="78" customFormat="1" ht="15">
      <c r="A172" s="3"/>
      <c r="B172" s="58"/>
      <c r="C172" s="4"/>
      <c r="D172" s="59"/>
      <c r="E172" s="59"/>
      <c r="F172" s="88"/>
      <c r="G172" s="89"/>
      <c r="H172" s="90"/>
      <c r="I172" s="90"/>
      <c r="J172" s="96"/>
      <c r="K172" s="105"/>
      <c r="L172" s="105"/>
      <c r="M172" s="105"/>
      <c r="N172" s="53"/>
      <c r="O172" s="54"/>
    </row>
    <row r="173" spans="1:15" s="78" customFormat="1" ht="29.25" customHeight="1">
      <c r="A173" s="3">
        <f>A171+1</f>
        <v>108</v>
      </c>
      <c r="B173" s="58">
        <v>44585</v>
      </c>
      <c r="C173" s="4" t="s">
        <v>278</v>
      </c>
      <c r="D173" s="59" t="s">
        <v>279</v>
      </c>
      <c r="E173" s="59" t="s">
        <v>22</v>
      </c>
      <c r="F173" s="88" t="s">
        <v>30</v>
      </c>
      <c r="G173" s="89">
        <v>176</v>
      </c>
      <c r="H173" s="90">
        <v>3522.5</v>
      </c>
      <c r="I173" s="90">
        <v>2696</v>
      </c>
      <c r="J173" s="96">
        <v>1</v>
      </c>
      <c r="K173" s="105">
        <f t="shared" si="10"/>
        <v>2696</v>
      </c>
      <c r="L173" s="105">
        <f t="shared" si="9"/>
        <v>704.5</v>
      </c>
      <c r="M173" s="105">
        <f t="shared" si="11"/>
        <v>3400.5</v>
      </c>
      <c r="N173" s="53"/>
      <c r="O173" s="54"/>
    </row>
    <row r="174" spans="1:15" s="78" customFormat="1" ht="15">
      <c r="A174" s="3"/>
      <c r="B174" s="58"/>
      <c r="C174" s="4"/>
      <c r="D174" s="59"/>
      <c r="E174" s="59"/>
      <c r="F174" s="88"/>
      <c r="G174" s="89"/>
      <c r="H174" s="90"/>
      <c r="I174" s="90"/>
      <c r="J174" s="96"/>
      <c r="K174" s="105"/>
      <c r="L174" s="105"/>
      <c r="M174" s="105"/>
      <c r="N174" s="53"/>
      <c r="O174" s="54"/>
    </row>
    <row r="175" spans="1:15" s="78" customFormat="1" ht="15">
      <c r="A175" s="3">
        <f>A173+1</f>
        <v>109</v>
      </c>
      <c r="B175" s="58">
        <v>44585</v>
      </c>
      <c r="C175" s="4" t="s">
        <v>280</v>
      </c>
      <c r="D175" s="59" t="s">
        <v>281</v>
      </c>
      <c r="E175" s="59" t="s">
        <v>22</v>
      </c>
      <c r="F175" s="88" t="s">
        <v>38</v>
      </c>
      <c r="G175" s="89">
        <v>30</v>
      </c>
      <c r="H175" s="90">
        <v>846.3</v>
      </c>
      <c r="I175" s="90">
        <v>600</v>
      </c>
      <c r="J175" s="116" t="s">
        <v>23</v>
      </c>
      <c r="K175" s="119">
        <v>2800</v>
      </c>
      <c r="L175" s="105">
        <f t="shared" si="9"/>
        <v>169.26</v>
      </c>
      <c r="M175" s="119">
        <f>K175+L175+L176</f>
        <v>3171.5600000000004</v>
      </c>
      <c r="N175" s="38"/>
      <c r="O175" s="54"/>
    </row>
    <row r="176" spans="1:15" s="78" customFormat="1" ht="15">
      <c r="A176" s="3">
        <f t="shared" si="8"/>
        <v>110</v>
      </c>
      <c r="B176" s="58">
        <v>44585</v>
      </c>
      <c r="C176" s="4" t="s">
        <v>282</v>
      </c>
      <c r="D176" s="59" t="s">
        <v>283</v>
      </c>
      <c r="E176" s="59" t="s">
        <v>22</v>
      </c>
      <c r="F176" s="88" t="s">
        <v>24</v>
      </c>
      <c r="G176" s="89">
        <v>50</v>
      </c>
      <c r="H176" s="90">
        <v>1011.5</v>
      </c>
      <c r="I176" s="90">
        <v>1000</v>
      </c>
      <c r="J176" s="118"/>
      <c r="K176" s="121"/>
      <c r="L176" s="105">
        <f t="shared" si="9"/>
        <v>202.3</v>
      </c>
      <c r="M176" s="121"/>
      <c r="N176" s="53"/>
      <c r="O176" s="54"/>
    </row>
    <row r="177" spans="1:15" s="78" customFormat="1" ht="15">
      <c r="A177" s="3"/>
      <c r="B177" s="58"/>
      <c r="C177" s="4"/>
      <c r="D177" s="59"/>
      <c r="E177" s="59"/>
      <c r="F177" s="88"/>
      <c r="G177" s="89"/>
      <c r="H177" s="90"/>
      <c r="I177" s="90"/>
      <c r="J177" s="96"/>
      <c r="K177" s="105"/>
      <c r="L177" s="105"/>
      <c r="M177" s="105"/>
      <c r="N177" s="53"/>
      <c r="O177" s="54"/>
    </row>
    <row r="178" spans="1:15" s="78" customFormat="1" ht="29.25" customHeight="1">
      <c r="A178" s="3">
        <f>A176+1</f>
        <v>111</v>
      </c>
      <c r="B178" s="58">
        <v>44585</v>
      </c>
      <c r="C178" s="4" t="s">
        <v>284</v>
      </c>
      <c r="D178" s="59" t="s">
        <v>285</v>
      </c>
      <c r="E178" s="59" t="s">
        <v>22</v>
      </c>
      <c r="F178" s="88" t="s">
        <v>25</v>
      </c>
      <c r="G178" s="89">
        <v>119</v>
      </c>
      <c r="H178" s="90">
        <v>2267.5</v>
      </c>
      <c r="I178" s="90">
        <v>1558</v>
      </c>
      <c r="J178" s="96">
        <v>1</v>
      </c>
      <c r="K178" s="105">
        <f t="shared" si="10"/>
        <v>1558</v>
      </c>
      <c r="L178" s="105">
        <f t="shared" si="9"/>
        <v>453.5</v>
      </c>
      <c r="M178" s="105">
        <f t="shared" si="11"/>
        <v>2011.5</v>
      </c>
      <c r="N178" s="53"/>
      <c r="O178" s="54"/>
    </row>
    <row r="179" spans="1:15" s="78" customFormat="1" ht="15">
      <c r="A179" s="3"/>
      <c r="B179" s="58"/>
      <c r="C179" s="4"/>
      <c r="D179" s="59"/>
      <c r="E179" s="59"/>
      <c r="F179" s="88"/>
      <c r="G179" s="89"/>
      <c r="H179" s="90"/>
      <c r="I179" s="90"/>
      <c r="J179" s="96"/>
      <c r="K179" s="105"/>
      <c r="L179" s="105"/>
      <c r="M179" s="105"/>
      <c r="N179" s="53"/>
      <c r="O179" s="54"/>
    </row>
    <row r="180" spans="1:15" s="78" customFormat="1" ht="15">
      <c r="A180" s="3">
        <f>A178+1</f>
        <v>112</v>
      </c>
      <c r="B180" s="58">
        <v>44585</v>
      </c>
      <c r="C180" s="4" t="s">
        <v>286</v>
      </c>
      <c r="D180" s="59" t="s">
        <v>287</v>
      </c>
      <c r="E180" s="59" t="s">
        <v>22</v>
      </c>
      <c r="F180" s="88" t="s">
        <v>33</v>
      </c>
      <c r="G180" s="89">
        <v>120</v>
      </c>
      <c r="H180" s="90">
        <v>3648</v>
      </c>
      <c r="I180" s="90">
        <v>3600</v>
      </c>
      <c r="J180" s="96">
        <v>1</v>
      </c>
      <c r="K180" s="105">
        <f t="shared" si="10"/>
        <v>3600</v>
      </c>
      <c r="L180" s="105">
        <f t="shared" si="9"/>
        <v>729.6</v>
      </c>
      <c r="M180" s="105">
        <f t="shared" si="11"/>
        <v>4329.6000000000004</v>
      </c>
      <c r="N180" s="53"/>
      <c r="O180" s="54"/>
    </row>
    <row r="181" spans="1:15" s="78" customFormat="1" ht="15">
      <c r="A181" s="3"/>
      <c r="B181" s="58"/>
      <c r="C181" s="4"/>
      <c r="D181" s="59"/>
      <c r="E181" s="59"/>
      <c r="F181" s="88"/>
      <c r="G181" s="89"/>
      <c r="H181" s="90"/>
      <c r="I181" s="90"/>
      <c r="J181" s="96"/>
      <c r="K181" s="105"/>
      <c r="L181" s="105"/>
      <c r="M181" s="105"/>
      <c r="N181" s="53"/>
      <c r="O181" s="54"/>
    </row>
    <row r="182" spans="1:15" s="78" customFormat="1" ht="41.25" customHeight="1">
      <c r="A182" s="3">
        <f>A180+1</f>
        <v>113</v>
      </c>
      <c r="B182" s="58">
        <v>44586</v>
      </c>
      <c r="C182" s="4" t="s">
        <v>288</v>
      </c>
      <c r="D182" s="59" t="s">
        <v>289</v>
      </c>
      <c r="E182" s="59" t="s">
        <v>22</v>
      </c>
      <c r="F182" s="88" t="s">
        <v>27</v>
      </c>
      <c r="G182" s="89">
        <v>218</v>
      </c>
      <c r="H182" s="90">
        <v>4408.3999999999996</v>
      </c>
      <c r="I182" s="90">
        <v>3236</v>
      </c>
      <c r="J182" s="96">
        <v>1</v>
      </c>
      <c r="K182" s="105">
        <f t="shared" si="10"/>
        <v>3236</v>
      </c>
      <c r="L182" s="105">
        <f t="shared" si="9"/>
        <v>881.68</v>
      </c>
      <c r="M182" s="105">
        <f t="shared" si="11"/>
        <v>4117.68</v>
      </c>
      <c r="N182" s="53"/>
      <c r="O182" s="54"/>
    </row>
    <row r="183" spans="1:15" s="78" customFormat="1" ht="25.5">
      <c r="A183" s="3">
        <f t="shared" ref="A183:A210" si="12">A182+1</f>
        <v>114</v>
      </c>
      <c r="B183" s="58">
        <v>44586</v>
      </c>
      <c r="C183" s="4" t="s">
        <v>290</v>
      </c>
      <c r="D183" s="59" t="s">
        <v>291</v>
      </c>
      <c r="E183" s="59" t="s">
        <v>22</v>
      </c>
      <c r="F183" s="88" t="s">
        <v>30</v>
      </c>
      <c r="G183" s="89">
        <v>89</v>
      </c>
      <c r="H183" s="90">
        <v>2226.8000000000002</v>
      </c>
      <c r="I183" s="90">
        <v>2101</v>
      </c>
      <c r="J183" s="96">
        <v>1</v>
      </c>
      <c r="K183" s="105">
        <f t="shared" si="10"/>
        <v>2101</v>
      </c>
      <c r="L183" s="105">
        <f t="shared" si="9"/>
        <v>445.36000000000007</v>
      </c>
      <c r="M183" s="105">
        <f t="shared" si="11"/>
        <v>2546.36</v>
      </c>
      <c r="N183" s="53"/>
      <c r="O183" s="54"/>
    </row>
    <row r="184" spans="1:15" s="78" customFormat="1" ht="15">
      <c r="A184" s="3"/>
      <c r="B184" s="58"/>
      <c r="C184" s="4"/>
      <c r="D184" s="59"/>
      <c r="E184" s="59"/>
      <c r="F184" s="88"/>
      <c r="G184" s="89"/>
      <c r="H184" s="90"/>
      <c r="I184" s="90"/>
      <c r="J184" s="96"/>
      <c r="K184" s="105"/>
      <c r="L184" s="105"/>
      <c r="M184" s="105"/>
      <c r="N184" s="53"/>
      <c r="O184" s="54"/>
    </row>
    <row r="185" spans="1:15" s="78" customFormat="1" ht="15">
      <c r="A185" s="3">
        <f>A183+1</f>
        <v>115</v>
      </c>
      <c r="B185" s="58">
        <v>44586</v>
      </c>
      <c r="C185" s="4" t="s">
        <v>292</v>
      </c>
      <c r="D185" s="59" t="s">
        <v>293</v>
      </c>
      <c r="E185" s="59" t="s">
        <v>22</v>
      </c>
      <c r="F185" s="88" t="s">
        <v>24</v>
      </c>
      <c r="G185" s="89">
        <v>100</v>
      </c>
      <c r="H185" s="90">
        <v>2539</v>
      </c>
      <c r="I185" s="90">
        <v>2000</v>
      </c>
      <c r="J185" s="96" t="s">
        <v>23</v>
      </c>
      <c r="K185" s="105">
        <v>2800</v>
      </c>
      <c r="L185" s="105">
        <f t="shared" si="9"/>
        <v>507.8</v>
      </c>
      <c r="M185" s="105">
        <f t="shared" si="11"/>
        <v>3307.8</v>
      </c>
      <c r="N185" s="53"/>
      <c r="O185" s="54"/>
    </row>
    <row r="186" spans="1:15" s="78" customFormat="1" ht="15">
      <c r="A186" s="3"/>
      <c r="B186" s="58"/>
      <c r="C186" s="4"/>
      <c r="D186" s="59"/>
      <c r="E186" s="59"/>
      <c r="F186" s="88"/>
      <c r="G186" s="89"/>
      <c r="H186" s="90"/>
      <c r="I186" s="90"/>
      <c r="J186" s="96"/>
      <c r="K186" s="105"/>
      <c r="L186" s="105"/>
      <c r="M186" s="105"/>
      <c r="N186" s="53"/>
      <c r="O186" s="54"/>
    </row>
    <row r="187" spans="1:15" s="78" customFormat="1" ht="15">
      <c r="A187" s="3">
        <f>A185+1</f>
        <v>116</v>
      </c>
      <c r="B187" s="58">
        <v>44586</v>
      </c>
      <c r="C187" s="4" t="s">
        <v>294</v>
      </c>
      <c r="D187" s="59" t="s">
        <v>295</v>
      </c>
      <c r="E187" s="59" t="s">
        <v>22</v>
      </c>
      <c r="F187" s="88" t="s">
        <v>192</v>
      </c>
      <c r="G187" s="89">
        <v>45</v>
      </c>
      <c r="H187" s="90">
        <v>1219.2</v>
      </c>
      <c r="I187" s="90">
        <v>900</v>
      </c>
      <c r="J187" s="116" t="s">
        <v>23</v>
      </c>
      <c r="K187" s="119">
        <v>2800</v>
      </c>
      <c r="L187" s="105">
        <f t="shared" si="9"/>
        <v>243.84000000000003</v>
      </c>
      <c r="M187" s="119">
        <f>K187+L187+L188+L189</f>
        <v>3302.7400000000002</v>
      </c>
      <c r="N187" s="53"/>
      <c r="O187" s="54"/>
    </row>
    <row r="188" spans="1:15" s="78" customFormat="1" ht="15">
      <c r="A188" s="3">
        <f t="shared" si="12"/>
        <v>117</v>
      </c>
      <c r="B188" s="58">
        <v>44586</v>
      </c>
      <c r="C188" s="4" t="s">
        <v>296</v>
      </c>
      <c r="D188" s="59" t="s">
        <v>297</v>
      </c>
      <c r="E188" s="59" t="s">
        <v>22</v>
      </c>
      <c r="F188" s="88" t="s">
        <v>33</v>
      </c>
      <c r="G188" s="89">
        <v>30</v>
      </c>
      <c r="H188" s="90">
        <v>912</v>
      </c>
      <c r="I188" s="90">
        <v>900</v>
      </c>
      <c r="J188" s="117"/>
      <c r="K188" s="120"/>
      <c r="L188" s="105">
        <f t="shared" si="9"/>
        <v>182.4</v>
      </c>
      <c r="M188" s="120"/>
      <c r="N188" s="53"/>
      <c r="O188" s="54"/>
    </row>
    <row r="189" spans="1:15" s="78" customFormat="1" ht="15">
      <c r="A189" s="3">
        <f t="shared" si="12"/>
        <v>118</v>
      </c>
      <c r="B189" s="58">
        <v>44586</v>
      </c>
      <c r="C189" s="4" t="s">
        <v>298</v>
      </c>
      <c r="D189" s="59" t="s">
        <v>299</v>
      </c>
      <c r="E189" s="59" t="s">
        <v>22</v>
      </c>
      <c r="F189" s="88" t="s">
        <v>300</v>
      </c>
      <c r="G189" s="89">
        <v>15</v>
      </c>
      <c r="H189" s="90">
        <v>382.5</v>
      </c>
      <c r="I189" s="90">
        <v>300</v>
      </c>
      <c r="J189" s="118"/>
      <c r="K189" s="121"/>
      <c r="L189" s="105">
        <f t="shared" si="9"/>
        <v>76.5</v>
      </c>
      <c r="M189" s="121"/>
      <c r="N189" s="53"/>
      <c r="O189" s="54"/>
    </row>
    <row r="190" spans="1:15" s="78" customFormat="1" ht="15">
      <c r="A190" s="3"/>
      <c r="B190" s="58"/>
      <c r="C190" s="4"/>
      <c r="D190" s="59"/>
      <c r="E190" s="59"/>
      <c r="F190" s="88"/>
      <c r="G190" s="89"/>
      <c r="H190" s="90"/>
      <c r="I190" s="90"/>
      <c r="J190" s="96"/>
      <c r="K190" s="105"/>
      <c r="L190" s="105"/>
      <c r="M190" s="105"/>
      <c r="N190" s="53"/>
      <c r="O190" s="54"/>
    </row>
    <row r="191" spans="1:15" s="78" customFormat="1" ht="15">
      <c r="A191" s="3">
        <f>A189+1</f>
        <v>119</v>
      </c>
      <c r="B191" s="58">
        <v>44586</v>
      </c>
      <c r="C191" s="4" t="s">
        <v>301</v>
      </c>
      <c r="D191" s="59" t="s">
        <v>302</v>
      </c>
      <c r="E191" s="59" t="s">
        <v>22</v>
      </c>
      <c r="F191" s="88" t="s">
        <v>303</v>
      </c>
      <c r="G191" s="89">
        <v>1</v>
      </c>
      <c r="H191" s="90">
        <v>21</v>
      </c>
      <c r="I191" s="90">
        <v>20</v>
      </c>
      <c r="J191" s="116" t="s">
        <v>23</v>
      </c>
      <c r="K191" s="119">
        <v>2800</v>
      </c>
      <c r="L191" s="105">
        <f t="shared" si="9"/>
        <v>4.2</v>
      </c>
      <c r="M191" s="119">
        <f>K191+L191+L192</f>
        <v>3165.2599999999998</v>
      </c>
      <c r="N191" s="53"/>
      <c r="O191" s="54"/>
    </row>
    <row r="192" spans="1:15" s="78" customFormat="1" ht="25.5">
      <c r="A192" s="3">
        <f t="shared" si="12"/>
        <v>120</v>
      </c>
      <c r="B192" s="58">
        <v>44586</v>
      </c>
      <c r="C192" s="4" t="s">
        <v>304</v>
      </c>
      <c r="D192" s="59" t="s">
        <v>305</v>
      </c>
      <c r="E192" s="59" t="s">
        <v>22</v>
      </c>
      <c r="F192" s="88" t="s">
        <v>25</v>
      </c>
      <c r="G192" s="89">
        <v>114</v>
      </c>
      <c r="H192" s="90">
        <v>1805.3</v>
      </c>
      <c r="I192" s="90">
        <v>1330</v>
      </c>
      <c r="J192" s="118"/>
      <c r="K192" s="121"/>
      <c r="L192" s="105">
        <f t="shared" si="9"/>
        <v>361.06</v>
      </c>
      <c r="M192" s="121"/>
      <c r="N192" s="53"/>
      <c r="O192" s="54"/>
    </row>
    <row r="193" spans="1:15" s="78" customFormat="1" ht="15">
      <c r="A193" s="3"/>
      <c r="B193" s="58"/>
      <c r="C193" s="4"/>
      <c r="D193" s="59"/>
      <c r="E193" s="59"/>
      <c r="F193" s="88"/>
      <c r="G193" s="89"/>
      <c r="H193" s="90"/>
      <c r="I193" s="90"/>
      <c r="J193" s="96"/>
      <c r="K193" s="105"/>
      <c r="L193" s="105"/>
      <c r="M193" s="105"/>
      <c r="N193" s="53"/>
      <c r="O193" s="54"/>
    </row>
    <row r="194" spans="1:15" s="78" customFormat="1" ht="15">
      <c r="A194" s="3">
        <f>A192+1</f>
        <v>121</v>
      </c>
      <c r="B194" s="58">
        <v>44588</v>
      </c>
      <c r="C194" s="4" t="s">
        <v>306</v>
      </c>
      <c r="D194" s="59" t="s">
        <v>307</v>
      </c>
      <c r="E194" s="59" t="s">
        <v>22</v>
      </c>
      <c r="F194" s="88" t="s">
        <v>27</v>
      </c>
      <c r="G194" s="89">
        <v>92</v>
      </c>
      <c r="H194" s="90">
        <v>1632.9</v>
      </c>
      <c r="I194" s="90">
        <v>1220</v>
      </c>
      <c r="J194" s="96">
        <v>1</v>
      </c>
      <c r="K194" s="105">
        <f t="shared" si="10"/>
        <v>1220</v>
      </c>
      <c r="L194" s="105">
        <f t="shared" si="9"/>
        <v>326.58000000000004</v>
      </c>
      <c r="M194" s="105">
        <f t="shared" si="11"/>
        <v>1546.58</v>
      </c>
      <c r="N194" s="53"/>
      <c r="O194" s="54"/>
    </row>
    <row r="195" spans="1:15" s="78" customFormat="1" ht="15">
      <c r="A195" s="3">
        <f t="shared" si="12"/>
        <v>122</v>
      </c>
      <c r="B195" s="58">
        <v>44588</v>
      </c>
      <c r="C195" s="4" t="s">
        <v>308</v>
      </c>
      <c r="D195" s="59" t="s">
        <v>309</v>
      </c>
      <c r="E195" s="59" t="s">
        <v>22</v>
      </c>
      <c r="F195" s="88" t="s">
        <v>30</v>
      </c>
      <c r="G195" s="89">
        <v>164</v>
      </c>
      <c r="H195" s="90">
        <v>3017.3</v>
      </c>
      <c r="I195" s="90">
        <v>2250</v>
      </c>
      <c r="J195" s="96">
        <v>1</v>
      </c>
      <c r="K195" s="105">
        <f t="shared" si="10"/>
        <v>2250</v>
      </c>
      <c r="L195" s="105">
        <f t="shared" si="9"/>
        <v>603.46</v>
      </c>
      <c r="M195" s="105">
        <f t="shared" si="11"/>
        <v>2853.46</v>
      </c>
      <c r="N195" s="53"/>
      <c r="O195" s="54"/>
    </row>
    <row r="196" spans="1:15" s="78" customFormat="1" ht="15">
      <c r="A196" s="3"/>
      <c r="B196" s="58"/>
      <c r="C196" s="4"/>
      <c r="D196" s="59"/>
      <c r="E196" s="59"/>
      <c r="F196" s="88"/>
      <c r="G196" s="89"/>
      <c r="H196" s="90"/>
      <c r="I196" s="90"/>
      <c r="J196" s="96"/>
      <c r="K196" s="105"/>
      <c r="L196" s="105"/>
      <c r="M196" s="105"/>
      <c r="N196" s="53"/>
      <c r="O196" s="54"/>
    </row>
    <row r="197" spans="1:15" s="78" customFormat="1" ht="15" customHeight="1">
      <c r="A197" s="3">
        <f>A195+1</f>
        <v>123</v>
      </c>
      <c r="B197" s="58">
        <v>44588</v>
      </c>
      <c r="C197" s="4" t="s">
        <v>310</v>
      </c>
      <c r="D197" s="59" t="s">
        <v>311</v>
      </c>
      <c r="E197" s="59" t="s">
        <v>22</v>
      </c>
      <c r="F197" s="88" t="s">
        <v>34</v>
      </c>
      <c r="G197" s="89">
        <v>100</v>
      </c>
      <c r="H197" s="90">
        <v>2539</v>
      </c>
      <c r="I197" s="90">
        <v>2000</v>
      </c>
      <c r="J197" s="96" t="s">
        <v>23</v>
      </c>
      <c r="K197" s="105">
        <v>2800</v>
      </c>
      <c r="L197" s="105">
        <f t="shared" si="9"/>
        <v>507.8</v>
      </c>
      <c r="M197" s="105">
        <f t="shared" si="11"/>
        <v>3307.8</v>
      </c>
      <c r="N197" s="53"/>
      <c r="O197" s="54"/>
    </row>
    <row r="198" spans="1:15" s="78" customFormat="1" ht="15">
      <c r="A198" s="3"/>
      <c r="B198" s="58"/>
      <c r="C198" s="4"/>
      <c r="D198" s="59"/>
      <c r="E198" s="59"/>
      <c r="F198" s="88"/>
      <c r="G198" s="89"/>
      <c r="H198" s="90"/>
      <c r="I198" s="90"/>
      <c r="J198" s="96"/>
      <c r="K198" s="105"/>
      <c r="L198" s="105"/>
      <c r="M198" s="105"/>
      <c r="N198" s="80"/>
      <c r="O198" s="54"/>
    </row>
    <row r="199" spans="1:15" s="71" customFormat="1">
      <c r="A199" s="3">
        <f>A197+1</f>
        <v>124</v>
      </c>
      <c r="B199" s="58">
        <v>44588</v>
      </c>
      <c r="C199" s="4" t="s">
        <v>312</v>
      </c>
      <c r="D199" s="59" t="s">
        <v>313</v>
      </c>
      <c r="E199" s="59" t="s">
        <v>22</v>
      </c>
      <c r="F199" s="88" t="s">
        <v>25</v>
      </c>
      <c r="G199" s="89">
        <v>108</v>
      </c>
      <c r="H199" s="90">
        <v>3343.6</v>
      </c>
      <c r="I199" s="90">
        <v>2160</v>
      </c>
      <c r="J199" s="96">
        <v>1</v>
      </c>
      <c r="K199" s="105">
        <f t="shared" ref="K199:K256" si="13">I199*J199</f>
        <v>2160</v>
      </c>
      <c r="L199" s="105">
        <f t="shared" ref="L199:L256" si="14">H199*0.2</f>
        <v>668.72</v>
      </c>
      <c r="M199" s="105">
        <f t="shared" ref="M199:M256" si="15">K199+L199</f>
        <v>2828.7200000000003</v>
      </c>
      <c r="N199" s="76"/>
      <c r="O199" s="70"/>
    </row>
    <row r="200" spans="1:15" s="24" customFormat="1" ht="15">
      <c r="A200" s="3"/>
      <c r="B200" s="58"/>
      <c r="C200" s="4"/>
      <c r="D200" s="59"/>
      <c r="E200" s="59"/>
      <c r="F200" s="88"/>
      <c r="G200" s="89"/>
      <c r="H200" s="90"/>
      <c r="I200" s="90"/>
      <c r="J200" s="96"/>
      <c r="K200" s="105"/>
      <c r="L200" s="105"/>
      <c r="M200" s="105"/>
      <c r="N200" s="52"/>
      <c r="O200" s="40"/>
    </row>
    <row r="201" spans="1:15" s="24" customFormat="1" ht="15" customHeight="1">
      <c r="A201" s="3">
        <f>A199+1</f>
        <v>125</v>
      </c>
      <c r="B201" s="58">
        <v>44588</v>
      </c>
      <c r="C201" s="4" t="s">
        <v>314</v>
      </c>
      <c r="D201" s="59" t="s">
        <v>315</v>
      </c>
      <c r="E201" s="59" t="s">
        <v>22</v>
      </c>
      <c r="F201" s="88" t="s">
        <v>37</v>
      </c>
      <c r="G201" s="89">
        <v>6</v>
      </c>
      <c r="H201" s="90">
        <v>58.5</v>
      </c>
      <c r="I201" s="90">
        <v>46</v>
      </c>
      <c r="J201" s="116" t="s">
        <v>23</v>
      </c>
      <c r="K201" s="119">
        <v>2200</v>
      </c>
      <c r="L201" s="105">
        <f t="shared" si="14"/>
        <v>11.700000000000001</v>
      </c>
      <c r="M201" s="119">
        <f>K201+L201+L202</f>
        <v>2389.8999999999996</v>
      </c>
      <c r="N201" s="48"/>
      <c r="O201" s="56"/>
    </row>
    <row r="202" spans="1:15" s="24" customFormat="1" ht="26.25">
      <c r="A202" s="3">
        <f t="shared" si="12"/>
        <v>126</v>
      </c>
      <c r="B202" s="58">
        <v>44588</v>
      </c>
      <c r="C202" s="4" t="s">
        <v>316</v>
      </c>
      <c r="D202" s="59" t="s">
        <v>317</v>
      </c>
      <c r="E202" s="59" t="s">
        <v>22</v>
      </c>
      <c r="F202" s="88" t="s">
        <v>142</v>
      </c>
      <c r="G202" s="89">
        <v>30</v>
      </c>
      <c r="H202" s="90">
        <v>891</v>
      </c>
      <c r="I202" s="90">
        <v>600</v>
      </c>
      <c r="J202" s="118"/>
      <c r="K202" s="121"/>
      <c r="L202" s="105">
        <f t="shared" si="14"/>
        <v>178.20000000000002</v>
      </c>
      <c r="M202" s="121"/>
      <c r="N202" s="48"/>
      <c r="O202" s="56"/>
    </row>
    <row r="203" spans="1:15" s="24" customFormat="1" ht="15">
      <c r="A203" s="3"/>
      <c r="B203" s="58"/>
      <c r="C203" s="4"/>
      <c r="D203" s="59"/>
      <c r="E203" s="59"/>
      <c r="F203" s="88"/>
      <c r="G203" s="89"/>
      <c r="H203" s="90"/>
      <c r="I203" s="90"/>
      <c r="J203" s="96"/>
      <c r="K203" s="105"/>
      <c r="L203" s="105"/>
      <c r="M203" s="105"/>
      <c r="N203" s="48"/>
      <c r="O203" s="40"/>
    </row>
    <row r="204" spans="1:15" s="24" customFormat="1" ht="15">
      <c r="A204" s="3">
        <f>A202+1</f>
        <v>127</v>
      </c>
      <c r="B204" s="58">
        <v>44589</v>
      </c>
      <c r="C204" s="4" t="s">
        <v>318</v>
      </c>
      <c r="D204" s="59" t="s">
        <v>319</v>
      </c>
      <c r="E204" s="59" t="s">
        <v>22</v>
      </c>
      <c r="F204" s="88" t="s">
        <v>81</v>
      </c>
      <c r="G204" s="89">
        <v>100</v>
      </c>
      <c r="H204" s="90">
        <v>2970</v>
      </c>
      <c r="I204" s="90">
        <v>2000</v>
      </c>
      <c r="J204" s="96" t="s">
        <v>23</v>
      </c>
      <c r="K204" s="105">
        <v>2800</v>
      </c>
      <c r="L204" s="105">
        <f t="shared" si="14"/>
        <v>594</v>
      </c>
      <c r="M204" s="105">
        <f t="shared" si="15"/>
        <v>3394</v>
      </c>
      <c r="N204" s="48"/>
      <c r="O204" s="56"/>
    </row>
    <row r="205" spans="1:15" s="24" customFormat="1" ht="15">
      <c r="A205" s="3"/>
      <c r="B205" s="58"/>
      <c r="C205" s="4"/>
      <c r="D205" s="59"/>
      <c r="E205" s="59"/>
      <c r="F205" s="88"/>
      <c r="G205" s="89"/>
      <c r="H205" s="90"/>
      <c r="I205" s="90"/>
      <c r="J205" s="96"/>
      <c r="K205" s="105"/>
      <c r="L205" s="105"/>
      <c r="M205" s="105"/>
      <c r="N205" s="52"/>
      <c r="O205" s="56"/>
    </row>
    <row r="206" spans="1:15" s="24" customFormat="1" ht="27.75" customHeight="1">
      <c r="A206" s="3">
        <f>A204+1</f>
        <v>128</v>
      </c>
      <c r="B206" s="58">
        <v>44589</v>
      </c>
      <c r="C206" s="4" t="s">
        <v>320</v>
      </c>
      <c r="D206" s="59" t="s">
        <v>321</v>
      </c>
      <c r="E206" s="59" t="s">
        <v>22</v>
      </c>
      <c r="F206" s="88" t="s">
        <v>30</v>
      </c>
      <c r="G206" s="89">
        <v>270</v>
      </c>
      <c r="H206" s="90">
        <v>6184.2</v>
      </c>
      <c r="I206" s="90">
        <v>4358</v>
      </c>
      <c r="J206" s="96">
        <v>1</v>
      </c>
      <c r="K206" s="105">
        <f t="shared" si="13"/>
        <v>4358</v>
      </c>
      <c r="L206" s="105">
        <f t="shared" si="14"/>
        <v>1236.8400000000001</v>
      </c>
      <c r="M206" s="105">
        <f t="shared" si="15"/>
        <v>5594.84</v>
      </c>
      <c r="N206" s="52"/>
      <c r="O206" s="40"/>
    </row>
    <row r="207" spans="1:15" s="24" customFormat="1" ht="15">
      <c r="A207" s="3"/>
      <c r="B207" s="58"/>
      <c r="C207" s="4"/>
      <c r="D207" s="59"/>
      <c r="E207" s="59"/>
      <c r="F207" s="88"/>
      <c r="G207" s="89"/>
      <c r="H207" s="90"/>
      <c r="I207" s="90"/>
      <c r="J207" s="96"/>
      <c r="K207" s="105"/>
      <c r="L207" s="105"/>
      <c r="M207" s="105"/>
      <c r="N207" s="52"/>
      <c r="O207" s="40"/>
    </row>
    <row r="208" spans="1:15" s="24" customFormat="1" ht="26.25">
      <c r="A208" s="3">
        <f>A206+1</f>
        <v>129</v>
      </c>
      <c r="B208" s="58">
        <v>44589</v>
      </c>
      <c r="C208" s="4" t="s">
        <v>322</v>
      </c>
      <c r="D208" s="59" t="s">
        <v>323</v>
      </c>
      <c r="E208" s="59" t="s">
        <v>22</v>
      </c>
      <c r="F208" s="88" t="s">
        <v>142</v>
      </c>
      <c r="G208" s="89">
        <v>45</v>
      </c>
      <c r="H208" s="90">
        <v>1368</v>
      </c>
      <c r="I208" s="90">
        <v>1350</v>
      </c>
      <c r="J208" s="116" t="s">
        <v>23</v>
      </c>
      <c r="K208" s="119">
        <v>2800</v>
      </c>
      <c r="L208" s="105">
        <f t="shared" si="14"/>
        <v>273.60000000000002</v>
      </c>
      <c r="M208" s="119">
        <f>K208+L208+L209+L210</f>
        <v>3347.54</v>
      </c>
      <c r="N208" s="52"/>
      <c r="O208" s="40"/>
    </row>
    <row r="209" spans="1:15" s="24" customFormat="1" ht="26.25">
      <c r="A209" s="3">
        <f t="shared" si="12"/>
        <v>130</v>
      </c>
      <c r="B209" s="58">
        <v>44589</v>
      </c>
      <c r="C209" s="4" t="s">
        <v>324</v>
      </c>
      <c r="D209" s="59" t="s">
        <v>325</v>
      </c>
      <c r="E209" s="59" t="s">
        <v>22</v>
      </c>
      <c r="F209" s="88" t="s">
        <v>326</v>
      </c>
      <c r="G209" s="89">
        <v>24</v>
      </c>
      <c r="H209" s="90">
        <v>684.2</v>
      </c>
      <c r="I209" s="90">
        <v>480</v>
      </c>
      <c r="J209" s="117"/>
      <c r="K209" s="120"/>
      <c r="L209" s="105">
        <f t="shared" si="14"/>
        <v>136.84</v>
      </c>
      <c r="M209" s="120"/>
      <c r="N209" s="52"/>
      <c r="O209" s="40"/>
    </row>
    <row r="210" spans="1:15" s="24" customFormat="1" ht="26.25">
      <c r="A210" s="3">
        <f t="shared" si="12"/>
        <v>131</v>
      </c>
      <c r="B210" s="58">
        <v>44589</v>
      </c>
      <c r="C210" s="4" t="s">
        <v>327</v>
      </c>
      <c r="D210" s="59" t="s">
        <v>328</v>
      </c>
      <c r="E210" s="59" t="s">
        <v>22</v>
      </c>
      <c r="F210" s="88" t="s">
        <v>329</v>
      </c>
      <c r="G210" s="89">
        <v>25</v>
      </c>
      <c r="H210" s="90">
        <v>685.5</v>
      </c>
      <c r="I210" s="90">
        <v>500</v>
      </c>
      <c r="J210" s="118"/>
      <c r="K210" s="121"/>
      <c r="L210" s="105">
        <f t="shared" si="14"/>
        <v>137.1</v>
      </c>
      <c r="M210" s="121"/>
      <c r="N210" s="52"/>
      <c r="O210" s="40"/>
    </row>
    <row r="211" spans="1:15" s="24" customFormat="1" ht="15">
      <c r="A211" s="3"/>
      <c r="B211" s="58"/>
      <c r="C211" s="4"/>
      <c r="D211" s="59"/>
      <c r="E211" s="59"/>
      <c r="F211" s="88"/>
      <c r="G211" s="89"/>
      <c r="H211" s="90"/>
      <c r="I211" s="90"/>
      <c r="J211" s="96"/>
      <c r="K211" s="105"/>
      <c r="L211" s="105"/>
      <c r="M211" s="105"/>
      <c r="N211" s="52"/>
      <c r="O211" s="40"/>
    </row>
    <row r="212" spans="1:15" s="24" customFormat="1" ht="25.5">
      <c r="A212" s="3">
        <f>A210+1</f>
        <v>132</v>
      </c>
      <c r="B212" s="58">
        <v>44589</v>
      </c>
      <c r="C212" s="4" t="s">
        <v>330</v>
      </c>
      <c r="D212" s="59" t="s">
        <v>331</v>
      </c>
      <c r="E212" s="59" t="s">
        <v>22</v>
      </c>
      <c r="F212" s="88" t="s">
        <v>27</v>
      </c>
      <c r="G212" s="89">
        <v>134</v>
      </c>
      <c r="H212" s="90">
        <v>3331</v>
      </c>
      <c r="I212" s="90">
        <v>2264</v>
      </c>
      <c r="J212" s="96">
        <v>1</v>
      </c>
      <c r="K212" s="105">
        <f t="shared" si="13"/>
        <v>2264</v>
      </c>
      <c r="L212" s="105">
        <f t="shared" si="14"/>
        <v>666.2</v>
      </c>
      <c r="M212" s="105">
        <f t="shared" si="15"/>
        <v>2930.2</v>
      </c>
      <c r="N212" s="52"/>
      <c r="O212" s="40"/>
    </row>
    <row r="213" spans="1:15" s="24" customFormat="1" ht="15">
      <c r="A213" s="3"/>
      <c r="B213" s="58"/>
      <c r="C213" s="4"/>
      <c r="D213" s="59"/>
      <c r="E213" s="59"/>
      <c r="F213" s="88"/>
      <c r="G213" s="89"/>
      <c r="H213" s="90"/>
      <c r="I213" s="90"/>
      <c r="J213" s="96"/>
      <c r="K213" s="105"/>
      <c r="L213" s="105"/>
      <c r="M213" s="105"/>
      <c r="N213" s="52"/>
      <c r="O213" s="40"/>
    </row>
    <row r="214" spans="1:15" s="24" customFormat="1" ht="25.5">
      <c r="A214" s="3">
        <f>A212+1</f>
        <v>133</v>
      </c>
      <c r="B214" s="58">
        <v>44589</v>
      </c>
      <c r="C214" s="4" t="s">
        <v>332</v>
      </c>
      <c r="D214" s="59" t="s">
        <v>333</v>
      </c>
      <c r="E214" s="59" t="s">
        <v>22</v>
      </c>
      <c r="F214" s="88" t="s">
        <v>25</v>
      </c>
      <c r="G214" s="89">
        <v>211</v>
      </c>
      <c r="H214" s="90">
        <v>5630.2</v>
      </c>
      <c r="I214" s="90">
        <v>3864.8</v>
      </c>
      <c r="J214" s="96">
        <v>1</v>
      </c>
      <c r="K214" s="105">
        <f t="shared" si="13"/>
        <v>3864.8</v>
      </c>
      <c r="L214" s="105">
        <f t="shared" si="14"/>
        <v>1126.04</v>
      </c>
      <c r="M214" s="105">
        <f t="shared" si="15"/>
        <v>4990.84</v>
      </c>
      <c r="N214" s="52"/>
      <c r="O214" s="40"/>
    </row>
    <row r="215" spans="1:15" s="24" customFormat="1" ht="15">
      <c r="A215" s="3"/>
      <c r="B215" s="58"/>
      <c r="C215" s="4"/>
      <c r="D215" s="59"/>
      <c r="E215" s="59"/>
      <c r="F215" s="88"/>
      <c r="G215" s="89"/>
      <c r="H215" s="90"/>
      <c r="I215" s="90"/>
      <c r="J215" s="96"/>
      <c r="K215" s="105"/>
      <c r="L215" s="105"/>
      <c r="M215" s="105"/>
      <c r="N215" s="52"/>
      <c r="O215" s="40"/>
    </row>
    <row r="216" spans="1:15" s="24" customFormat="1" ht="25.5">
      <c r="A216" s="3">
        <f>A214+1</f>
        <v>134</v>
      </c>
      <c r="B216" s="58">
        <v>44589</v>
      </c>
      <c r="C216" s="4" t="s">
        <v>334</v>
      </c>
      <c r="D216" s="59" t="s">
        <v>335</v>
      </c>
      <c r="E216" s="59" t="s">
        <v>22</v>
      </c>
      <c r="F216" s="88" t="s">
        <v>30</v>
      </c>
      <c r="G216" s="89">
        <v>464</v>
      </c>
      <c r="H216" s="90">
        <v>10148.700000000001</v>
      </c>
      <c r="I216" s="90">
        <v>6964</v>
      </c>
      <c r="J216" s="96">
        <v>1</v>
      </c>
      <c r="K216" s="105">
        <f t="shared" si="13"/>
        <v>6964</v>
      </c>
      <c r="L216" s="105">
        <f t="shared" si="14"/>
        <v>2029.7400000000002</v>
      </c>
      <c r="M216" s="105">
        <f t="shared" si="15"/>
        <v>8993.74</v>
      </c>
      <c r="N216" s="52"/>
      <c r="O216" s="40"/>
    </row>
    <row r="217" spans="1:15" s="24" customFormat="1" ht="15">
      <c r="A217" s="3"/>
      <c r="B217" s="58"/>
      <c r="C217" s="4"/>
      <c r="D217" s="59"/>
      <c r="E217" s="59"/>
      <c r="F217" s="88"/>
      <c r="G217" s="89"/>
      <c r="H217" s="90"/>
      <c r="I217" s="90"/>
      <c r="J217" s="96"/>
      <c r="K217" s="105"/>
      <c r="L217" s="105"/>
      <c r="M217" s="105"/>
      <c r="N217" s="52"/>
      <c r="O217" s="40"/>
    </row>
    <row r="218" spans="1:15" s="24" customFormat="1" ht="39">
      <c r="A218" s="5">
        <f>A216+1</f>
        <v>135</v>
      </c>
      <c r="B218" s="64">
        <v>44589</v>
      </c>
      <c r="C218" s="65" t="s">
        <v>336</v>
      </c>
      <c r="D218" s="66" t="s">
        <v>311</v>
      </c>
      <c r="E218" s="100" t="s">
        <v>34</v>
      </c>
      <c r="F218" s="104" t="s">
        <v>86</v>
      </c>
      <c r="G218" s="101">
        <v>100</v>
      </c>
      <c r="H218" s="102">
        <v>2539</v>
      </c>
      <c r="I218" s="102">
        <v>2000</v>
      </c>
      <c r="J218" s="103">
        <v>1</v>
      </c>
      <c r="K218" s="107">
        <f t="shared" si="13"/>
        <v>2000</v>
      </c>
      <c r="L218" s="107">
        <f t="shared" si="14"/>
        <v>507.8</v>
      </c>
      <c r="M218" s="107">
        <f t="shared" si="15"/>
        <v>2507.8000000000002</v>
      </c>
      <c r="N218" s="52"/>
      <c r="O218" s="40"/>
    </row>
    <row r="219" spans="1:15" s="24" customFormat="1" ht="15">
      <c r="A219" s="5"/>
      <c r="B219" s="64"/>
      <c r="C219" s="65"/>
      <c r="D219" s="66"/>
      <c r="E219" s="66"/>
      <c r="F219" s="100"/>
      <c r="G219" s="101"/>
      <c r="H219" s="102"/>
      <c r="I219" s="102"/>
      <c r="J219" s="103"/>
      <c r="K219" s="107"/>
      <c r="L219" s="107"/>
      <c r="M219" s="107"/>
      <c r="N219" s="48"/>
      <c r="O219" s="40"/>
    </row>
    <row r="220" spans="1:15" s="24" customFormat="1" ht="15">
      <c r="A220" s="5">
        <f>A218+1</f>
        <v>136</v>
      </c>
      <c r="B220" s="64">
        <v>44589</v>
      </c>
      <c r="C220" s="65" t="s">
        <v>337</v>
      </c>
      <c r="D220" s="66" t="s">
        <v>311</v>
      </c>
      <c r="E220" s="66" t="s">
        <v>22</v>
      </c>
      <c r="F220" s="100" t="s">
        <v>34</v>
      </c>
      <c r="G220" s="101">
        <v>100</v>
      </c>
      <c r="H220" s="102">
        <v>2539</v>
      </c>
      <c r="I220" s="102">
        <v>2000</v>
      </c>
      <c r="J220" s="103" t="s">
        <v>23</v>
      </c>
      <c r="K220" s="107">
        <v>2800</v>
      </c>
      <c r="L220" s="107">
        <f t="shared" si="14"/>
        <v>507.8</v>
      </c>
      <c r="M220" s="107">
        <f t="shared" si="15"/>
        <v>3307.8</v>
      </c>
      <c r="N220" s="48"/>
      <c r="O220" s="40"/>
    </row>
    <row r="221" spans="1:15" s="24" customFormat="1" ht="15">
      <c r="A221" s="3"/>
      <c r="B221" s="58"/>
      <c r="C221" s="4"/>
      <c r="D221" s="59"/>
      <c r="E221" s="59"/>
      <c r="F221" s="88"/>
      <c r="G221" s="89"/>
      <c r="H221" s="90"/>
      <c r="I221" s="90"/>
      <c r="J221" s="96"/>
      <c r="K221" s="105"/>
      <c r="L221" s="105"/>
      <c r="M221" s="105"/>
      <c r="N221" s="48"/>
      <c r="O221" s="56"/>
    </row>
    <row r="222" spans="1:15" s="24" customFormat="1" ht="15">
      <c r="A222" s="3">
        <f>A220+1</f>
        <v>137</v>
      </c>
      <c r="B222" s="58">
        <v>44590</v>
      </c>
      <c r="C222" s="4" t="s">
        <v>338</v>
      </c>
      <c r="D222" s="59" t="s">
        <v>339</v>
      </c>
      <c r="E222" s="59" t="s">
        <v>22</v>
      </c>
      <c r="F222" s="88" t="s">
        <v>27</v>
      </c>
      <c r="G222" s="89">
        <v>263</v>
      </c>
      <c r="H222" s="90">
        <v>4670.6000000000004</v>
      </c>
      <c r="I222" s="90">
        <v>3286</v>
      </c>
      <c r="J222" s="96">
        <v>1</v>
      </c>
      <c r="K222" s="105">
        <f t="shared" si="13"/>
        <v>3286</v>
      </c>
      <c r="L222" s="105">
        <f t="shared" si="14"/>
        <v>934.12000000000012</v>
      </c>
      <c r="M222" s="105">
        <f t="shared" si="15"/>
        <v>4220.12</v>
      </c>
      <c r="N222" s="52"/>
      <c r="O222" s="56"/>
    </row>
    <row r="223" spans="1:15" s="24" customFormat="1" ht="15">
      <c r="A223" s="3"/>
      <c r="B223" s="58"/>
      <c r="C223" s="4"/>
      <c r="D223" s="59"/>
      <c r="E223" s="59"/>
      <c r="F223" s="88"/>
      <c r="G223" s="89"/>
      <c r="H223" s="90"/>
      <c r="I223" s="90"/>
      <c r="J223" s="96"/>
      <c r="K223" s="105"/>
      <c r="L223" s="105"/>
      <c r="M223" s="105"/>
      <c r="N223" s="52"/>
      <c r="O223" s="40"/>
    </row>
    <row r="224" spans="1:15" s="24" customFormat="1" ht="25.5">
      <c r="A224" s="3">
        <f>A222+1</f>
        <v>138</v>
      </c>
      <c r="B224" s="58">
        <v>44590</v>
      </c>
      <c r="C224" s="4" t="s">
        <v>340</v>
      </c>
      <c r="D224" s="59" t="s">
        <v>341</v>
      </c>
      <c r="E224" s="59" t="s">
        <v>22</v>
      </c>
      <c r="F224" s="88" t="s">
        <v>25</v>
      </c>
      <c r="G224" s="89">
        <v>153</v>
      </c>
      <c r="H224" s="90">
        <v>2696.6</v>
      </c>
      <c r="I224" s="90">
        <v>2032</v>
      </c>
      <c r="J224" s="96">
        <v>1</v>
      </c>
      <c r="K224" s="105">
        <f t="shared" si="13"/>
        <v>2032</v>
      </c>
      <c r="L224" s="105">
        <f t="shared" si="14"/>
        <v>539.32000000000005</v>
      </c>
      <c r="M224" s="105">
        <f t="shared" si="15"/>
        <v>2571.3200000000002</v>
      </c>
      <c r="N224" s="52"/>
      <c r="O224" s="40"/>
    </row>
    <row r="225" spans="1:15" s="24" customFormat="1" ht="15">
      <c r="A225" s="3"/>
      <c r="B225" s="58"/>
      <c r="C225" s="4"/>
      <c r="D225" s="59"/>
      <c r="E225" s="59"/>
      <c r="F225" s="88"/>
      <c r="G225" s="89"/>
      <c r="H225" s="90"/>
      <c r="I225" s="90"/>
      <c r="J225" s="96"/>
      <c r="K225" s="105"/>
      <c r="L225" s="105"/>
      <c r="M225" s="105"/>
      <c r="N225" s="55"/>
      <c r="O225" s="40"/>
    </row>
    <row r="226" spans="1:15" s="24" customFormat="1" ht="15">
      <c r="A226" s="3">
        <f>A224+1</f>
        <v>139</v>
      </c>
      <c r="B226" s="58">
        <v>44590</v>
      </c>
      <c r="C226" s="4" t="s">
        <v>342</v>
      </c>
      <c r="D226" s="59" t="s">
        <v>343</v>
      </c>
      <c r="E226" s="59" t="s">
        <v>22</v>
      </c>
      <c r="F226" s="88" t="s">
        <v>33</v>
      </c>
      <c r="G226" s="89">
        <v>10</v>
      </c>
      <c r="H226" s="90">
        <v>313.60000000000002</v>
      </c>
      <c r="I226" s="90">
        <v>200</v>
      </c>
      <c r="J226" s="116" t="s">
        <v>23</v>
      </c>
      <c r="K226" s="119">
        <v>2200</v>
      </c>
      <c r="L226" s="105">
        <f t="shared" si="14"/>
        <v>62.720000000000006</v>
      </c>
      <c r="M226" s="119">
        <f>K226+L226+L227</f>
        <v>2488.3999999999996</v>
      </c>
      <c r="N226" s="55"/>
      <c r="O226" s="40"/>
    </row>
    <row r="227" spans="1:15" s="24" customFormat="1" ht="15">
      <c r="A227" s="3">
        <f t="shared" ref="A227:A250" si="16">A226+1</f>
        <v>140</v>
      </c>
      <c r="B227" s="58">
        <v>44590</v>
      </c>
      <c r="C227" s="4" t="s">
        <v>344</v>
      </c>
      <c r="D227" s="59" t="s">
        <v>345</v>
      </c>
      <c r="E227" s="59" t="s">
        <v>22</v>
      </c>
      <c r="F227" s="88" t="s">
        <v>346</v>
      </c>
      <c r="G227" s="89">
        <v>44</v>
      </c>
      <c r="H227" s="90">
        <v>1128.4000000000001</v>
      </c>
      <c r="I227" s="90">
        <v>825</v>
      </c>
      <c r="J227" s="118"/>
      <c r="K227" s="121"/>
      <c r="L227" s="105">
        <f t="shared" si="14"/>
        <v>225.68000000000004</v>
      </c>
      <c r="M227" s="121"/>
      <c r="N227" s="52"/>
      <c r="O227" s="40"/>
    </row>
    <row r="228" spans="1:15" s="24" customFormat="1" ht="15">
      <c r="A228" s="3"/>
      <c r="B228" s="58"/>
      <c r="C228" s="4"/>
      <c r="D228" s="59"/>
      <c r="E228" s="59"/>
      <c r="F228" s="88"/>
      <c r="G228" s="89"/>
      <c r="H228" s="90"/>
      <c r="I228" s="90"/>
      <c r="J228" s="96"/>
      <c r="K228" s="105"/>
      <c r="L228" s="105"/>
      <c r="M228" s="105"/>
      <c r="N228" s="48"/>
      <c r="O228" s="57"/>
    </row>
    <row r="229" spans="1:15" s="24" customFormat="1" ht="25.5">
      <c r="A229" s="3">
        <f>A227+1</f>
        <v>141</v>
      </c>
      <c r="B229" s="58">
        <v>44590</v>
      </c>
      <c r="C229" s="4" t="s">
        <v>347</v>
      </c>
      <c r="D229" s="59" t="s">
        <v>348</v>
      </c>
      <c r="E229" s="59" t="s">
        <v>22</v>
      </c>
      <c r="F229" s="88" t="s">
        <v>30</v>
      </c>
      <c r="G229" s="89">
        <v>522</v>
      </c>
      <c r="H229" s="90">
        <v>8847.7000000000007</v>
      </c>
      <c r="I229" s="90">
        <v>6688.6</v>
      </c>
      <c r="J229" s="96">
        <v>1</v>
      </c>
      <c r="K229" s="105">
        <f t="shared" si="13"/>
        <v>6688.6</v>
      </c>
      <c r="L229" s="105">
        <f t="shared" si="14"/>
        <v>1769.5400000000002</v>
      </c>
      <c r="M229" s="105">
        <f t="shared" si="15"/>
        <v>8458.1400000000012</v>
      </c>
      <c r="N229" s="48"/>
      <c r="O229" s="40"/>
    </row>
    <row r="230" spans="1:15" s="24" customFormat="1" ht="15">
      <c r="A230" s="3"/>
      <c r="B230" s="58"/>
      <c r="C230" s="4"/>
      <c r="D230" s="59"/>
      <c r="E230" s="59"/>
      <c r="F230" s="88"/>
      <c r="G230" s="89"/>
      <c r="H230" s="90"/>
      <c r="I230" s="90"/>
      <c r="J230" s="96"/>
      <c r="K230" s="105"/>
      <c r="L230" s="105"/>
      <c r="M230" s="105"/>
      <c r="N230" s="52"/>
      <c r="O230" s="40"/>
    </row>
    <row r="231" spans="1:15" s="24" customFormat="1" ht="27" customHeight="1">
      <c r="A231" s="3">
        <f>A229+1</f>
        <v>142</v>
      </c>
      <c r="B231" s="58">
        <v>44591</v>
      </c>
      <c r="C231" s="4" t="s">
        <v>349</v>
      </c>
      <c r="D231" s="59" t="s">
        <v>350</v>
      </c>
      <c r="E231" s="59" t="s">
        <v>22</v>
      </c>
      <c r="F231" s="88" t="s">
        <v>25</v>
      </c>
      <c r="G231" s="89">
        <v>179</v>
      </c>
      <c r="H231" s="90">
        <v>4680.6000000000004</v>
      </c>
      <c r="I231" s="90">
        <v>3116</v>
      </c>
      <c r="J231" s="96">
        <v>1</v>
      </c>
      <c r="K231" s="105">
        <f t="shared" si="13"/>
        <v>3116</v>
      </c>
      <c r="L231" s="105">
        <f t="shared" si="14"/>
        <v>936.12000000000012</v>
      </c>
      <c r="M231" s="105">
        <f t="shared" si="15"/>
        <v>4052.12</v>
      </c>
      <c r="N231" s="52"/>
      <c r="O231" s="40"/>
    </row>
    <row r="232" spans="1:15" s="24" customFormat="1" ht="15">
      <c r="A232" s="3"/>
      <c r="B232" s="58"/>
      <c r="C232" s="4"/>
      <c r="D232" s="59"/>
      <c r="E232" s="59"/>
      <c r="F232" s="88"/>
      <c r="G232" s="89"/>
      <c r="H232" s="90"/>
      <c r="I232" s="90"/>
      <c r="J232" s="96"/>
      <c r="K232" s="105"/>
      <c r="L232" s="105"/>
      <c r="M232" s="105"/>
      <c r="N232" s="52"/>
      <c r="O232" s="40"/>
    </row>
    <row r="233" spans="1:15" s="24" customFormat="1" ht="41.25" customHeight="1">
      <c r="A233" s="3">
        <f>A231+1</f>
        <v>143</v>
      </c>
      <c r="B233" s="58">
        <v>44591</v>
      </c>
      <c r="C233" s="4" t="s">
        <v>351</v>
      </c>
      <c r="D233" s="59" t="s">
        <v>352</v>
      </c>
      <c r="E233" s="59" t="s">
        <v>22</v>
      </c>
      <c r="F233" s="88" t="s">
        <v>30</v>
      </c>
      <c r="G233" s="89">
        <v>467</v>
      </c>
      <c r="H233" s="90">
        <v>10639.8</v>
      </c>
      <c r="I233" s="90">
        <v>7382</v>
      </c>
      <c r="J233" s="96">
        <v>1</v>
      </c>
      <c r="K233" s="105">
        <f t="shared" si="13"/>
        <v>7382</v>
      </c>
      <c r="L233" s="105">
        <f t="shared" si="14"/>
        <v>2127.96</v>
      </c>
      <c r="M233" s="105">
        <f t="shared" si="15"/>
        <v>9509.9599999999991</v>
      </c>
      <c r="N233" s="52"/>
      <c r="O233" s="40"/>
    </row>
    <row r="234" spans="1:15" s="24" customFormat="1" ht="15">
      <c r="A234" s="3"/>
      <c r="B234" s="58"/>
      <c r="C234" s="4"/>
      <c r="D234" s="59"/>
      <c r="E234" s="59"/>
      <c r="F234" s="88"/>
      <c r="G234" s="89"/>
      <c r="H234" s="90"/>
      <c r="I234" s="90"/>
      <c r="J234" s="96"/>
      <c r="K234" s="105"/>
      <c r="L234" s="105"/>
      <c r="M234" s="105"/>
      <c r="N234" s="48"/>
      <c r="O234" s="40"/>
    </row>
    <row r="235" spans="1:15" s="24" customFormat="1" ht="15">
      <c r="A235" s="3">
        <f>A233+1</f>
        <v>144</v>
      </c>
      <c r="B235" s="58">
        <v>44591</v>
      </c>
      <c r="C235" s="4" t="s">
        <v>353</v>
      </c>
      <c r="D235" s="59" t="s">
        <v>354</v>
      </c>
      <c r="E235" s="59" t="s">
        <v>22</v>
      </c>
      <c r="F235" s="88" t="s">
        <v>25</v>
      </c>
      <c r="G235" s="89">
        <v>50</v>
      </c>
      <c r="H235" s="90">
        <v>1515</v>
      </c>
      <c r="I235" s="90">
        <v>1000</v>
      </c>
      <c r="J235" s="116" t="s">
        <v>23</v>
      </c>
      <c r="K235" s="119">
        <v>2800</v>
      </c>
      <c r="L235" s="105">
        <f t="shared" si="14"/>
        <v>303</v>
      </c>
      <c r="M235" s="119">
        <f>K235+L235+L236</f>
        <v>3157.12</v>
      </c>
      <c r="N235" s="48"/>
      <c r="O235" s="40"/>
    </row>
    <row r="236" spans="1:15" s="24" customFormat="1" ht="15">
      <c r="A236" s="3">
        <f t="shared" si="16"/>
        <v>145</v>
      </c>
      <c r="B236" s="58">
        <v>44591</v>
      </c>
      <c r="C236" s="4" t="s">
        <v>355</v>
      </c>
      <c r="D236" s="59" t="s">
        <v>356</v>
      </c>
      <c r="E236" s="59" t="s">
        <v>22</v>
      </c>
      <c r="F236" s="88" t="s">
        <v>28</v>
      </c>
      <c r="G236" s="89">
        <v>28</v>
      </c>
      <c r="H236" s="90">
        <v>270.60000000000002</v>
      </c>
      <c r="I236" s="90">
        <v>228</v>
      </c>
      <c r="J236" s="118"/>
      <c r="K236" s="121"/>
      <c r="L236" s="105">
        <f t="shared" si="14"/>
        <v>54.120000000000005</v>
      </c>
      <c r="M236" s="121"/>
      <c r="N236" s="48"/>
      <c r="O236" s="40"/>
    </row>
    <row r="237" spans="1:15" s="24" customFormat="1" ht="15">
      <c r="A237" s="3"/>
      <c r="B237" s="58"/>
      <c r="C237" s="4"/>
      <c r="D237" s="59"/>
      <c r="E237" s="59"/>
      <c r="F237" s="88"/>
      <c r="G237" s="89"/>
      <c r="H237" s="90"/>
      <c r="I237" s="90"/>
      <c r="J237" s="96"/>
      <c r="K237" s="105"/>
      <c r="L237" s="105"/>
      <c r="M237" s="105"/>
      <c r="N237" s="52"/>
      <c r="O237" s="40"/>
    </row>
    <row r="238" spans="1:15" s="24" customFormat="1" ht="32.25" customHeight="1">
      <c r="A238" s="3">
        <f>A236+1</f>
        <v>146</v>
      </c>
      <c r="B238" s="58">
        <v>44592</v>
      </c>
      <c r="C238" s="4" t="s">
        <v>357</v>
      </c>
      <c r="D238" s="59" t="s">
        <v>358</v>
      </c>
      <c r="E238" s="59" t="s">
        <v>22</v>
      </c>
      <c r="F238" s="88" t="s">
        <v>25</v>
      </c>
      <c r="G238" s="89">
        <v>251</v>
      </c>
      <c r="H238" s="90">
        <v>4592.6000000000004</v>
      </c>
      <c r="I238" s="90">
        <v>3285</v>
      </c>
      <c r="J238" s="96">
        <v>1</v>
      </c>
      <c r="K238" s="105">
        <f t="shared" si="13"/>
        <v>3285</v>
      </c>
      <c r="L238" s="105">
        <f t="shared" si="14"/>
        <v>918.5200000000001</v>
      </c>
      <c r="M238" s="105">
        <f t="shared" si="15"/>
        <v>4203.5200000000004</v>
      </c>
      <c r="N238" s="52"/>
      <c r="O238" s="40"/>
    </row>
    <row r="239" spans="1:15" s="24" customFormat="1" ht="15">
      <c r="A239" s="3"/>
      <c r="B239" s="58"/>
      <c r="C239" s="4"/>
      <c r="D239" s="59"/>
      <c r="E239" s="59"/>
      <c r="F239" s="88"/>
      <c r="G239" s="89"/>
      <c r="H239" s="90"/>
      <c r="I239" s="90"/>
      <c r="J239" s="96"/>
      <c r="K239" s="105"/>
      <c r="L239" s="105"/>
      <c r="M239" s="105"/>
      <c r="N239" s="52"/>
      <c r="O239" s="40"/>
    </row>
    <row r="240" spans="1:15" s="24" customFormat="1" ht="25.5">
      <c r="A240" s="3">
        <f>A238+1</f>
        <v>147</v>
      </c>
      <c r="B240" s="58">
        <v>44592</v>
      </c>
      <c r="C240" s="4" t="s">
        <v>359</v>
      </c>
      <c r="D240" s="59" t="s">
        <v>360</v>
      </c>
      <c r="E240" s="59" t="s">
        <v>22</v>
      </c>
      <c r="F240" s="88" t="s">
        <v>27</v>
      </c>
      <c r="G240" s="89">
        <v>232</v>
      </c>
      <c r="H240" s="90">
        <v>5172.1000000000004</v>
      </c>
      <c r="I240" s="90">
        <v>3702</v>
      </c>
      <c r="J240" s="96">
        <v>1</v>
      </c>
      <c r="K240" s="105">
        <f t="shared" si="13"/>
        <v>3702</v>
      </c>
      <c r="L240" s="105">
        <f t="shared" si="14"/>
        <v>1034.42</v>
      </c>
      <c r="M240" s="105">
        <f t="shared" si="15"/>
        <v>4736.42</v>
      </c>
      <c r="N240" s="48"/>
      <c r="O240" s="40"/>
    </row>
    <row r="241" spans="1:15" s="24" customFormat="1" ht="15">
      <c r="A241" s="3"/>
      <c r="B241" s="58"/>
      <c r="C241" s="4"/>
      <c r="D241" s="59"/>
      <c r="E241" s="59"/>
      <c r="F241" s="88"/>
      <c r="G241" s="89"/>
      <c r="H241" s="90"/>
      <c r="I241" s="90"/>
      <c r="J241" s="96"/>
      <c r="K241" s="105"/>
      <c r="L241" s="105"/>
      <c r="M241" s="105"/>
      <c r="N241" s="48"/>
      <c r="O241" s="40"/>
    </row>
    <row r="242" spans="1:15" s="24" customFormat="1" ht="25.5">
      <c r="A242" s="3">
        <f>A240+1</f>
        <v>148</v>
      </c>
      <c r="B242" s="58">
        <v>44592</v>
      </c>
      <c r="C242" s="4" t="s">
        <v>361</v>
      </c>
      <c r="D242" s="59" t="s">
        <v>362</v>
      </c>
      <c r="E242" s="59" t="s">
        <v>22</v>
      </c>
      <c r="F242" s="88" t="s">
        <v>30</v>
      </c>
      <c r="G242" s="89">
        <v>460</v>
      </c>
      <c r="H242" s="90">
        <v>8997.5</v>
      </c>
      <c r="I242" s="90">
        <v>6548</v>
      </c>
      <c r="J242" s="96">
        <v>1</v>
      </c>
      <c r="K242" s="105">
        <f t="shared" si="13"/>
        <v>6548</v>
      </c>
      <c r="L242" s="105">
        <f t="shared" si="14"/>
        <v>1799.5</v>
      </c>
      <c r="M242" s="105">
        <f t="shared" si="15"/>
        <v>8347.5</v>
      </c>
      <c r="N242" s="52"/>
      <c r="O242" s="40"/>
    </row>
    <row r="243" spans="1:15" s="24" customFormat="1" ht="15">
      <c r="A243" s="3"/>
      <c r="B243" s="58"/>
      <c r="C243" s="4"/>
      <c r="D243" s="59"/>
      <c r="E243" s="59"/>
      <c r="F243" s="88"/>
      <c r="G243" s="89"/>
      <c r="H243" s="90"/>
      <c r="I243" s="90"/>
      <c r="J243" s="96"/>
      <c r="K243" s="105"/>
      <c r="L243" s="105"/>
      <c r="M243" s="105"/>
      <c r="N243" s="52"/>
      <c r="O243" s="40"/>
    </row>
    <row r="244" spans="1:15" s="24" customFormat="1" ht="15">
      <c r="A244" s="3">
        <f>A242+1</f>
        <v>149</v>
      </c>
      <c r="B244" s="58">
        <v>44592</v>
      </c>
      <c r="C244" s="4" t="s">
        <v>363</v>
      </c>
      <c r="D244" s="59" t="s">
        <v>364</v>
      </c>
      <c r="E244" s="59" t="s">
        <v>22</v>
      </c>
      <c r="F244" s="88" t="s">
        <v>25</v>
      </c>
      <c r="G244" s="89">
        <v>4</v>
      </c>
      <c r="H244" s="90">
        <v>37.799999999999997</v>
      </c>
      <c r="I244" s="90">
        <v>34.1</v>
      </c>
      <c r="J244" s="116" t="s">
        <v>23</v>
      </c>
      <c r="K244" s="119">
        <v>2200</v>
      </c>
      <c r="L244" s="105">
        <f t="shared" si="14"/>
        <v>7.56</v>
      </c>
      <c r="M244" s="119">
        <f>K244+L244+L245+L246+L247+L248</f>
        <v>2413.8399999999997</v>
      </c>
      <c r="N244" s="52"/>
      <c r="O244" s="40"/>
    </row>
    <row r="245" spans="1:15" s="24" customFormat="1" ht="15">
      <c r="A245" s="3">
        <f t="shared" si="16"/>
        <v>150</v>
      </c>
      <c r="B245" s="58">
        <v>44592</v>
      </c>
      <c r="C245" s="4" t="s">
        <v>365</v>
      </c>
      <c r="D245" s="59" t="s">
        <v>366</v>
      </c>
      <c r="E245" s="59" t="s">
        <v>22</v>
      </c>
      <c r="F245" s="88" t="s">
        <v>26</v>
      </c>
      <c r="G245" s="89">
        <v>83</v>
      </c>
      <c r="H245" s="90">
        <v>526.1</v>
      </c>
      <c r="I245" s="90">
        <v>478</v>
      </c>
      <c r="J245" s="117"/>
      <c r="K245" s="120"/>
      <c r="L245" s="105">
        <f t="shared" si="14"/>
        <v>105.22000000000001</v>
      </c>
      <c r="M245" s="120"/>
      <c r="N245" s="55"/>
      <c r="O245" s="40"/>
    </row>
    <row r="246" spans="1:15" s="24" customFormat="1" ht="15" customHeight="1">
      <c r="A246" s="3">
        <f t="shared" si="16"/>
        <v>151</v>
      </c>
      <c r="B246" s="58">
        <v>44592</v>
      </c>
      <c r="C246" s="4" t="s">
        <v>367</v>
      </c>
      <c r="D246" s="59" t="s">
        <v>368</v>
      </c>
      <c r="E246" s="59" t="s">
        <v>22</v>
      </c>
      <c r="F246" s="88" t="s">
        <v>31</v>
      </c>
      <c r="G246" s="89">
        <v>6</v>
      </c>
      <c r="H246" s="90">
        <v>78.599999999999994</v>
      </c>
      <c r="I246" s="90">
        <v>74</v>
      </c>
      <c r="J246" s="117"/>
      <c r="K246" s="120"/>
      <c r="L246" s="105">
        <f t="shared" si="14"/>
        <v>15.719999999999999</v>
      </c>
      <c r="M246" s="120"/>
      <c r="N246" s="52"/>
      <c r="O246" s="40"/>
    </row>
    <row r="247" spans="1:15" s="24" customFormat="1" ht="15">
      <c r="A247" s="3">
        <f t="shared" si="16"/>
        <v>152</v>
      </c>
      <c r="B247" s="58">
        <v>44592</v>
      </c>
      <c r="C247" s="4" t="s">
        <v>369</v>
      </c>
      <c r="D247" s="59" t="s">
        <v>370</v>
      </c>
      <c r="E247" s="59" t="s">
        <v>22</v>
      </c>
      <c r="F247" s="88" t="s">
        <v>28</v>
      </c>
      <c r="G247" s="89">
        <v>60</v>
      </c>
      <c r="H247" s="90">
        <v>426.7</v>
      </c>
      <c r="I247" s="90">
        <v>385.8</v>
      </c>
      <c r="J247" s="118"/>
      <c r="K247" s="121"/>
      <c r="L247" s="105">
        <f t="shared" si="14"/>
        <v>85.34</v>
      </c>
      <c r="M247" s="121"/>
      <c r="N247" s="48"/>
      <c r="O247" s="40"/>
    </row>
    <row r="248" spans="1:15" s="24" customFormat="1" ht="15">
      <c r="A248" s="3"/>
      <c r="B248" s="58"/>
      <c r="C248" s="4"/>
      <c r="D248" s="59"/>
      <c r="E248" s="59"/>
      <c r="F248" s="88"/>
      <c r="G248" s="89"/>
      <c r="H248" s="90"/>
      <c r="I248" s="90"/>
      <c r="J248" s="96"/>
      <c r="K248" s="105"/>
      <c r="L248" s="105"/>
      <c r="M248" s="105"/>
      <c r="N248" s="48"/>
      <c r="O248" s="54"/>
    </row>
    <row r="249" spans="1:15" s="24" customFormat="1" ht="15">
      <c r="A249" s="3">
        <f>A247+1</f>
        <v>153</v>
      </c>
      <c r="B249" s="58">
        <v>44592</v>
      </c>
      <c r="C249" s="4" t="s">
        <v>371</v>
      </c>
      <c r="D249" s="59" t="s">
        <v>372</v>
      </c>
      <c r="E249" s="59" t="s">
        <v>22</v>
      </c>
      <c r="F249" s="88" t="s">
        <v>256</v>
      </c>
      <c r="G249" s="89">
        <v>79</v>
      </c>
      <c r="H249" s="90">
        <v>1700.5</v>
      </c>
      <c r="I249" s="90">
        <v>1600</v>
      </c>
      <c r="J249" s="116" t="s">
        <v>23</v>
      </c>
      <c r="K249" s="119">
        <v>2800</v>
      </c>
      <c r="L249" s="105">
        <f t="shared" si="14"/>
        <v>340.1</v>
      </c>
      <c r="M249" s="119">
        <f>K249+L249+L250</f>
        <v>3258.9</v>
      </c>
      <c r="N249" s="55"/>
      <c r="O249" s="54"/>
    </row>
    <row r="250" spans="1:15" s="24" customFormat="1" ht="15">
      <c r="A250" s="3">
        <f t="shared" si="16"/>
        <v>154</v>
      </c>
      <c r="B250" s="58">
        <v>44592</v>
      </c>
      <c r="C250" s="4" t="s">
        <v>373</v>
      </c>
      <c r="D250" s="59" t="s">
        <v>374</v>
      </c>
      <c r="E250" s="59" t="s">
        <v>22</v>
      </c>
      <c r="F250" s="88" t="s">
        <v>375</v>
      </c>
      <c r="G250" s="89">
        <v>20</v>
      </c>
      <c r="H250" s="90">
        <v>594</v>
      </c>
      <c r="I250" s="90">
        <v>400</v>
      </c>
      <c r="J250" s="118"/>
      <c r="K250" s="121"/>
      <c r="L250" s="105">
        <f t="shared" si="14"/>
        <v>118.80000000000001</v>
      </c>
      <c r="M250" s="121"/>
      <c r="N250" s="53"/>
      <c r="O250" s="40"/>
    </row>
    <row r="251" spans="1:15" s="24" customFormat="1" ht="15">
      <c r="A251" s="3"/>
      <c r="B251" s="58"/>
      <c r="C251" s="4"/>
      <c r="D251" s="59"/>
      <c r="E251" s="59"/>
      <c r="F251" s="88"/>
      <c r="G251" s="89"/>
      <c r="H251" s="90"/>
      <c r="I251" s="90"/>
      <c r="J251" s="96"/>
      <c r="K251" s="105"/>
      <c r="L251" s="105"/>
      <c r="M251" s="105"/>
      <c r="N251" s="53"/>
      <c r="O251" s="57"/>
    </row>
    <row r="252" spans="1:15" s="24" customFormat="1" ht="15">
      <c r="A252" s="3">
        <f>A250+1</f>
        <v>155</v>
      </c>
      <c r="B252" s="58">
        <v>44592</v>
      </c>
      <c r="C252" s="4" t="s">
        <v>376</v>
      </c>
      <c r="D252" s="59" t="s">
        <v>377</v>
      </c>
      <c r="E252" s="59" t="s">
        <v>22</v>
      </c>
      <c r="F252" s="88" t="s">
        <v>27</v>
      </c>
      <c r="G252" s="89">
        <v>315</v>
      </c>
      <c r="H252" s="90">
        <v>5728.1</v>
      </c>
      <c r="I252" s="90">
        <v>4096</v>
      </c>
      <c r="J252" s="96">
        <v>1</v>
      </c>
      <c r="K252" s="105">
        <f t="shared" si="13"/>
        <v>4096</v>
      </c>
      <c r="L252" s="105">
        <f t="shared" si="14"/>
        <v>1145.6200000000001</v>
      </c>
      <c r="M252" s="105">
        <f t="shared" si="15"/>
        <v>5241.62</v>
      </c>
      <c r="N252" s="53"/>
      <c r="O252" s="40"/>
    </row>
    <row r="253" spans="1:15" s="24" customFormat="1" ht="15">
      <c r="A253" s="3"/>
      <c r="B253" s="58"/>
      <c r="C253" s="4"/>
      <c r="D253" s="59"/>
      <c r="E253" s="59"/>
      <c r="F253" s="88"/>
      <c r="G253" s="89"/>
      <c r="H253" s="90"/>
      <c r="I253" s="90"/>
      <c r="J253" s="96"/>
      <c r="K253" s="105"/>
      <c r="L253" s="105"/>
      <c r="M253" s="105"/>
      <c r="N253" s="52"/>
      <c r="O253" s="40"/>
    </row>
    <row r="254" spans="1:15" s="24" customFormat="1" ht="15">
      <c r="A254" s="3">
        <f>A252+1</f>
        <v>156</v>
      </c>
      <c r="B254" s="58">
        <v>44592</v>
      </c>
      <c r="C254" s="4" t="s">
        <v>378</v>
      </c>
      <c r="D254" s="59" t="s">
        <v>379</v>
      </c>
      <c r="E254" s="59" t="s">
        <v>22</v>
      </c>
      <c r="F254" s="88" t="s">
        <v>25</v>
      </c>
      <c r="G254" s="89">
        <v>70</v>
      </c>
      <c r="H254" s="90">
        <v>1550</v>
      </c>
      <c r="I254" s="90">
        <v>1400</v>
      </c>
      <c r="J254" s="96" t="s">
        <v>23</v>
      </c>
      <c r="K254" s="105">
        <v>2800</v>
      </c>
      <c r="L254" s="105">
        <f t="shared" si="14"/>
        <v>310</v>
      </c>
      <c r="M254" s="105">
        <f t="shared" si="15"/>
        <v>3110</v>
      </c>
      <c r="N254" s="48"/>
      <c r="O254" s="40"/>
    </row>
    <row r="255" spans="1:15" s="24" customFormat="1" ht="15">
      <c r="A255" s="3"/>
      <c r="B255" s="58"/>
      <c r="C255" s="4"/>
      <c r="D255" s="59"/>
      <c r="E255" s="59"/>
      <c r="F255" s="88"/>
      <c r="G255" s="89"/>
      <c r="H255" s="90"/>
      <c r="I255" s="90"/>
      <c r="J255" s="96"/>
      <c r="K255" s="105"/>
      <c r="L255" s="105"/>
      <c r="M255" s="105"/>
      <c r="N255" s="48"/>
      <c r="O255" s="40"/>
    </row>
    <row r="256" spans="1:15" s="24" customFormat="1" ht="63.75">
      <c r="A256" s="3">
        <f>A254+1</f>
        <v>157</v>
      </c>
      <c r="B256" s="58">
        <v>44592</v>
      </c>
      <c r="C256" s="4" t="s">
        <v>380</v>
      </c>
      <c r="D256" s="59" t="s">
        <v>381</v>
      </c>
      <c r="E256" s="59" t="s">
        <v>22</v>
      </c>
      <c r="F256" s="88" t="s">
        <v>30</v>
      </c>
      <c r="G256" s="89">
        <v>396</v>
      </c>
      <c r="H256" s="90">
        <v>7305.4</v>
      </c>
      <c r="I256" s="90">
        <v>5552</v>
      </c>
      <c r="J256" s="96">
        <v>1</v>
      </c>
      <c r="K256" s="105">
        <f t="shared" si="13"/>
        <v>5552</v>
      </c>
      <c r="L256" s="105">
        <f t="shared" si="14"/>
        <v>1461.08</v>
      </c>
      <c r="M256" s="105">
        <f t="shared" si="15"/>
        <v>7013.08</v>
      </c>
      <c r="N256" s="52"/>
      <c r="O256" s="40"/>
    </row>
    <row r="257" spans="1:15" s="24" customFormat="1" ht="15">
      <c r="A257" s="129" t="s">
        <v>382</v>
      </c>
      <c r="B257" s="130"/>
      <c r="C257" s="130"/>
      <c r="D257" s="130"/>
      <c r="E257" s="130"/>
      <c r="F257" s="130"/>
      <c r="G257" s="130"/>
      <c r="H257" s="130"/>
      <c r="I257" s="130"/>
      <c r="J257" s="130"/>
      <c r="K257" s="130"/>
      <c r="L257" s="131"/>
      <c r="M257" s="69">
        <f>ROUND(SUM(M8:M256),0)</f>
        <v>375627</v>
      </c>
      <c r="N257" s="52"/>
      <c r="O257" s="40"/>
    </row>
    <row r="258" spans="1:15" s="24" customFormat="1" ht="15">
      <c r="A258" s="73"/>
      <c r="B258" s="73"/>
      <c r="C258" s="73"/>
      <c r="D258" s="73"/>
      <c r="E258" s="73"/>
      <c r="F258" s="74"/>
      <c r="G258" s="108">
        <f>SUM(G8:G256)</f>
        <v>15894</v>
      </c>
      <c r="H258" s="109">
        <f>SUM(H8:H256)</f>
        <v>336501.69999999978</v>
      </c>
      <c r="I258" s="109">
        <f>SUM(I8:I256)</f>
        <v>257693.1</v>
      </c>
      <c r="J258" s="110"/>
      <c r="K258" s="110">
        <f>SUM(K8:K256)</f>
        <v>308373.19999999995</v>
      </c>
      <c r="L258" s="110">
        <f>SUM(L8:L256)</f>
        <v>67253.74000000002</v>
      </c>
      <c r="M258" s="75"/>
      <c r="N258" s="52"/>
      <c r="O258" s="40"/>
    </row>
    <row r="259" spans="1:15" s="24" customFormat="1" ht="15">
      <c r="A259" s="132" t="s">
        <v>14</v>
      </c>
      <c r="B259" s="132"/>
      <c r="C259" s="132"/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52"/>
      <c r="O259" s="40"/>
    </row>
    <row r="260" spans="1:15" s="24" customFormat="1" ht="15">
      <c r="A260" s="133" t="s">
        <v>385</v>
      </c>
      <c r="B260" s="133"/>
      <c r="C260" s="133"/>
      <c r="D260" s="133"/>
      <c r="E260" s="133"/>
      <c r="F260" s="133"/>
      <c r="G260" s="133"/>
      <c r="H260" s="133"/>
      <c r="I260" s="133"/>
      <c r="J260" s="133"/>
      <c r="K260" s="133"/>
      <c r="L260" s="133"/>
      <c r="M260" s="133"/>
      <c r="N260" s="52"/>
      <c r="O260" s="40"/>
    </row>
    <row r="261" spans="1:15" s="24" customFormat="1" ht="15">
      <c r="A261" s="40"/>
      <c r="B261" s="41"/>
      <c r="C261" s="42"/>
      <c r="D261" s="43"/>
      <c r="E261" s="44"/>
      <c r="F261" s="43"/>
      <c r="G261" s="45"/>
      <c r="H261" s="46"/>
      <c r="I261" s="46"/>
      <c r="J261" s="51"/>
      <c r="K261" s="48"/>
      <c r="L261" s="49"/>
      <c r="M261" s="50"/>
      <c r="N261" s="52"/>
      <c r="O261" s="40"/>
    </row>
    <row r="262" spans="1:15" s="24" customFormat="1" ht="15">
      <c r="A262" s="72" t="s">
        <v>8</v>
      </c>
      <c r="B262" s="41"/>
      <c r="C262" s="42"/>
      <c r="D262" s="43"/>
      <c r="E262" s="44"/>
      <c r="F262" s="43"/>
      <c r="G262" s="45"/>
      <c r="H262" s="46"/>
      <c r="I262" s="46"/>
      <c r="J262" s="51"/>
      <c r="K262" s="48"/>
      <c r="L262" s="49"/>
      <c r="M262" s="50"/>
      <c r="N262" s="52"/>
      <c r="O262" s="40"/>
    </row>
    <row r="263" spans="1:15" s="24" customFormat="1" ht="15">
      <c r="A263" s="72"/>
      <c r="B263" s="41"/>
      <c r="C263" s="42"/>
      <c r="D263" s="43"/>
      <c r="E263" s="44"/>
      <c r="F263" s="43"/>
      <c r="G263" s="45"/>
      <c r="H263" s="46"/>
      <c r="I263" s="46"/>
      <c r="J263" s="47"/>
      <c r="K263" s="48"/>
      <c r="L263" s="49"/>
      <c r="M263" s="50"/>
      <c r="N263" s="48"/>
      <c r="O263" s="40"/>
    </row>
    <row r="264" spans="1:15" s="24" customFormat="1" ht="15">
      <c r="A264" s="72"/>
      <c r="B264" s="41"/>
      <c r="C264" s="42"/>
      <c r="D264" s="43"/>
      <c r="E264" s="44"/>
      <c r="F264" s="43"/>
      <c r="G264" s="45"/>
      <c r="H264" s="46"/>
      <c r="I264" s="46"/>
      <c r="J264" s="47"/>
      <c r="K264" s="48"/>
      <c r="L264" s="49"/>
      <c r="M264" s="50"/>
      <c r="N264" s="48"/>
      <c r="O264" s="40"/>
    </row>
    <row r="265" spans="1:15" s="24" customFormat="1" ht="15">
      <c r="A265" s="72" t="s">
        <v>9</v>
      </c>
      <c r="B265" s="41"/>
      <c r="C265" s="42"/>
      <c r="D265" s="43"/>
      <c r="E265" s="44"/>
      <c r="F265" s="43"/>
      <c r="G265" s="45"/>
      <c r="H265" s="46"/>
      <c r="I265" s="46"/>
      <c r="J265" s="47"/>
      <c r="K265" s="48"/>
      <c r="L265" s="49"/>
      <c r="M265" s="50"/>
      <c r="N265" s="48"/>
      <c r="O265" s="40"/>
    </row>
    <row r="266" spans="1:15" s="24" customFormat="1" ht="15">
      <c r="A266" s="40"/>
      <c r="B266" s="41"/>
      <c r="C266" s="42"/>
      <c r="D266" s="43"/>
      <c r="E266" s="44"/>
      <c r="F266" s="43"/>
      <c r="G266" s="45"/>
      <c r="H266" s="46"/>
      <c r="I266" s="46"/>
      <c r="J266" s="51"/>
      <c r="K266" s="48"/>
      <c r="L266" s="49"/>
      <c r="M266" s="50"/>
      <c r="N266" s="52"/>
      <c r="O266" s="40"/>
    </row>
    <row r="267" spans="1:15" s="24" customFormat="1" ht="15">
      <c r="A267" s="40"/>
      <c r="B267" s="41"/>
      <c r="C267" s="42"/>
      <c r="D267" s="43"/>
      <c r="E267" s="44"/>
      <c r="F267" s="43"/>
      <c r="G267" s="45"/>
      <c r="H267" s="46"/>
      <c r="I267" s="46"/>
      <c r="J267" s="51"/>
      <c r="K267" s="48"/>
      <c r="L267" s="49"/>
      <c r="M267" s="50"/>
      <c r="N267" s="52"/>
      <c r="O267" s="40"/>
    </row>
    <row r="268" spans="1:15" s="24" customFormat="1" ht="15">
      <c r="A268" s="40"/>
      <c r="B268" s="41"/>
      <c r="C268" s="42"/>
      <c r="D268" s="43"/>
      <c r="E268" s="44"/>
      <c r="F268" s="43"/>
      <c r="G268" s="45"/>
      <c r="H268" s="46"/>
      <c r="I268" s="46"/>
      <c r="J268" s="51"/>
      <c r="K268" s="48"/>
      <c r="L268" s="49"/>
      <c r="M268" s="50"/>
      <c r="N268" s="52"/>
      <c r="O268" s="40"/>
    </row>
    <row r="269" spans="1:15" s="24" customFormat="1" ht="15">
      <c r="A269" s="40"/>
      <c r="B269" s="41"/>
      <c r="C269" s="42"/>
      <c r="D269" s="43"/>
      <c r="E269" s="44"/>
      <c r="F269" s="43"/>
      <c r="G269" s="45"/>
      <c r="H269" s="46"/>
      <c r="I269" s="46"/>
      <c r="J269" s="51"/>
      <c r="K269" s="48"/>
      <c r="L269" s="49"/>
      <c r="M269" s="50"/>
      <c r="N269" s="52"/>
      <c r="O269" s="40"/>
    </row>
    <row r="270" spans="1:15" s="24" customFormat="1" ht="15">
      <c r="A270" s="40"/>
      <c r="B270" s="41"/>
      <c r="C270" s="42"/>
      <c r="D270" s="43"/>
      <c r="E270" s="44"/>
      <c r="F270" s="43"/>
      <c r="G270" s="45"/>
      <c r="H270" s="46"/>
      <c r="I270" s="46"/>
      <c r="J270" s="51"/>
      <c r="K270" s="48"/>
      <c r="L270" s="49"/>
      <c r="M270" s="50"/>
      <c r="N270" s="52"/>
      <c r="O270" s="40"/>
    </row>
    <row r="271" spans="1:15" s="24" customFormat="1" ht="15">
      <c r="A271" s="40"/>
      <c r="B271" s="41"/>
      <c r="C271" s="42"/>
      <c r="D271" s="43"/>
      <c r="E271" s="44"/>
      <c r="F271" s="43"/>
      <c r="G271" s="45"/>
      <c r="H271" s="46"/>
      <c r="I271" s="46"/>
      <c r="J271" s="51"/>
      <c r="K271" s="48"/>
      <c r="L271" s="49"/>
      <c r="M271" s="50"/>
      <c r="N271" s="52"/>
      <c r="O271" s="40"/>
    </row>
    <row r="272" spans="1:15" s="24" customFormat="1" ht="15">
      <c r="A272" s="40"/>
      <c r="B272" s="41"/>
      <c r="C272" s="42"/>
      <c r="D272" s="43"/>
      <c r="E272" s="44"/>
      <c r="F272" s="43"/>
      <c r="G272" s="45"/>
      <c r="H272" s="46"/>
      <c r="I272" s="46"/>
      <c r="J272" s="51"/>
      <c r="K272" s="48"/>
      <c r="L272" s="49"/>
      <c r="M272" s="50"/>
      <c r="N272" s="52"/>
      <c r="O272" s="40"/>
    </row>
    <row r="273" spans="1:15" s="24" customFormat="1" ht="15">
      <c r="A273" s="40"/>
      <c r="B273" s="41"/>
      <c r="C273" s="42"/>
      <c r="D273" s="43"/>
      <c r="E273" s="44"/>
      <c r="F273" s="43"/>
      <c r="G273" s="45"/>
      <c r="H273" s="46"/>
      <c r="I273" s="46"/>
      <c r="J273" s="47"/>
      <c r="K273" s="48"/>
      <c r="L273" s="49"/>
      <c r="M273" s="50"/>
      <c r="N273" s="48"/>
      <c r="O273" s="40"/>
    </row>
    <row r="274" spans="1:15" s="24" customFormat="1" ht="15">
      <c r="A274" s="40"/>
      <c r="B274" s="41"/>
      <c r="C274" s="42"/>
      <c r="D274" s="43"/>
      <c r="E274" s="44"/>
      <c r="F274" s="43"/>
      <c r="G274" s="45"/>
      <c r="H274" s="46"/>
      <c r="I274" s="46"/>
      <c r="J274" s="47"/>
      <c r="K274" s="48"/>
      <c r="L274" s="49"/>
      <c r="M274" s="50"/>
      <c r="N274" s="48"/>
      <c r="O274" s="40"/>
    </row>
    <row r="275" spans="1:15" s="24" customFormat="1" ht="15">
      <c r="A275" s="40"/>
      <c r="B275" s="41"/>
      <c r="C275" s="42"/>
      <c r="D275" s="43"/>
      <c r="E275" s="44"/>
      <c r="F275" s="43"/>
      <c r="G275" s="45"/>
      <c r="H275" s="46"/>
      <c r="I275" s="46"/>
      <c r="J275" s="47"/>
      <c r="K275" s="48"/>
      <c r="L275" s="49"/>
      <c r="M275" s="50"/>
      <c r="N275" s="48"/>
      <c r="O275" s="40"/>
    </row>
    <row r="276" spans="1:15" s="24" customFormat="1" ht="15">
      <c r="A276" s="40"/>
      <c r="B276" s="41"/>
      <c r="C276" s="42"/>
      <c r="D276" s="43"/>
      <c r="E276" s="44"/>
      <c r="F276" s="43"/>
      <c r="G276" s="45"/>
      <c r="H276" s="46"/>
      <c r="I276" s="46"/>
      <c r="J276" s="47"/>
      <c r="K276" s="48"/>
      <c r="L276" s="49"/>
      <c r="M276" s="50"/>
      <c r="N276" s="48"/>
      <c r="O276" s="40"/>
    </row>
    <row r="277" spans="1:15" s="24" customFormat="1" ht="15">
      <c r="A277" s="40"/>
      <c r="B277" s="41"/>
      <c r="C277" s="42"/>
      <c r="D277" s="43"/>
      <c r="E277" s="44"/>
      <c r="F277" s="43"/>
      <c r="G277" s="45"/>
      <c r="H277" s="46"/>
      <c r="I277" s="46"/>
      <c r="J277" s="51"/>
      <c r="K277" s="48"/>
      <c r="L277" s="49"/>
      <c r="M277" s="50"/>
      <c r="N277" s="52"/>
      <c r="O277" s="40"/>
    </row>
    <row r="278" spans="1:15" s="24" customFormat="1" ht="15">
      <c r="A278" s="40"/>
      <c r="B278" s="41"/>
      <c r="C278" s="42"/>
      <c r="D278" s="43"/>
      <c r="E278" s="44"/>
      <c r="F278" s="43"/>
      <c r="G278" s="45"/>
      <c r="H278" s="46"/>
      <c r="I278" s="46"/>
      <c r="J278" s="47"/>
      <c r="K278" s="48"/>
      <c r="L278" s="49"/>
      <c r="M278" s="50"/>
      <c r="N278" s="48"/>
      <c r="O278" s="40"/>
    </row>
  </sheetData>
  <sortState ref="B8:N114">
    <sortCondition ref="B8:B114"/>
  </sortState>
  <mergeCells count="96">
    <mergeCell ref="A259:M259"/>
    <mergeCell ref="A260:M260"/>
    <mergeCell ref="J208:J210"/>
    <mergeCell ref="K208:K210"/>
    <mergeCell ref="M208:M210"/>
    <mergeCell ref="J226:J227"/>
    <mergeCell ref="K226:K227"/>
    <mergeCell ref="M226:M227"/>
    <mergeCell ref="J235:J236"/>
    <mergeCell ref="K235:K236"/>
    <mergeCell ref="M235:M236"/>
    <mergeCell ref="J244:J247"/>
    <mergeCell ref="K244:K247"/>
    <mergeCell ref="M244:M247"/>
    <mergeCell ref="J249:J250"/>
    <mergeCell ref="K249:K250"/>
    <mergeCell ref="M187:M189"/>
    <mergeCell ref="J191:J192"/>
    <mergeCell ref="K191:K192"/>
    <mergeCell ref="M191:M192"/>
    <mergeCell ref="A257:L257"/>
    <mergeCell ref="M249:M250"/>
    <mergeCell ref="K139:K140"/>
    <mergeCell ref="M139:M140"/>
    <mergeCell ref="J201:J202"/>
    <mergeCell ref="K201:K202"/>
    <mergeCell ref="M201:M202"/>
    <mergeCell ref="J157:J160"/>
    <mergeCell ref="K157:K160"/>
    <mergeCell ref="M157:M160"/>
    <mergeCell ref="J166:J171"/>
    <mergeCell ref="K166:K171"/>
    <mergeCell ref="M166:M171"/>
    <mergeCell ref="J175:J176"/>
    <mergeCell ref="K175:K176"/>
    <mergeCell ref="M175:M176"/>
    <mergeCell ref="J187:J189"/>
    <mergeCell ref="K187:K189"/>
    <mergeCell ref="J150:J153"/>
    <mergeCell ref="K150:K153"/>
    <mergeCell ref="M150:M153"/>
    <mergeCell ref="J90:J92"/>
    <mergeCell ref="K90:K92"/>
    <mergeCell ref="M90:M92"/>
    <mergeCell ref="J100:J102"/>
    <mergeCell ref="K100:K102"/>
    <mergeCell ref="M100:M102"/>
    <mergeCell ref="J110:J114"/>
    <mergeCell ref="K110:K114"/>
    <mergeCell ref="M110:M114"/>
    <mergeCell ref="J136:J137"/>
    <mergeCell ref="K136:K137"/>
    <mergeCell ref="M136:M137"/>
    <mergeCell ref="J139:J140"/>
    <mergeCell ref="M35:M36"/>
    <mergeCell ref="J40:J41"/>
    <mergeCell ref="K40:K41"/>
    <mergeCell ref="M40:M41"/>
    <mergeCell ref="J45:J47"/>
    <mergeCell ref="K45:K47"/>
    <mergeCell ref="M45:M47"/>
    <mergeCell ref="J35:J36"/>
    <mergeCell ref="K35:K36"/>
    <mergeCell ref="J49:J50"/>
    <mergeCell ref="K49:K50"/>
    <mergeCell ref="M49:M50"/>
    <mergeCell ref="J94:J96"/>
    <mergeCell ref="K94:K96"/>
    <mergeCell ref="M94:M96"/>
    <mergeCell ref="M75:M77"/>
    <mergeCell ref="J75:J77"/>
    <mergeCell ref="K75:K77"/>
    <mergeCell ref="J81:J82"/>
    <mergeCell ref="K81:K82"/>
    <mergeCell ref="M81:M82"/>
    <mergeCell ref="J54:J55"/>
    <mergeCell ref="K54:K55"/>
    <mergeCell ref="M54:M55"/>
    <mergeCell ref="J61:J63"/>
    <mergeCell ref="J10:J11"/>
    <mergeCell ref="K10:K11"/>
    <mergeCell ref="M10:M11"/>
    <mergeCell ref="J13:J15"/>
    <mergeCell ref="K13:K15"/>
    <mergeCell ref="M13:M15"/>
    <mergeCell ref="J24:J26"/>
    <mergeCell ref="K24:K26"/>
    <mergeCell ref="M24:M26"/>
    <mergeCell ref="J28:J31"/>
    <mergeCell ref="K28:K31"/>
    <mergeCell ref="M28:M31"/>
    <mergeCell ref="K61:K63"/>
    <mergeCell ref="M61:M63"/>
    <mergeCell ref="J125:J127"/>
    <mergeCell ref="K125:K127"/>
    <mergeCell ref="M125:M127"/>
  </mergeCells>
  <dataValidations count="2">
    <dataValidation errorStyle="information" allowBlank="1" showInputMessage="1" showErrorMessage="1" errorTitle="PRAGATI LOGISTICS" error="QUERRY :&#10;CONTACT: ADMIN@PRAGATILOGISTICS.IN  // PRAGATILOGISTICSCTC@GMAIL.COM&#10;" sqref="A201:A202 A260"/>
    <dataValidation type="custom" allowBlank="1" showInputMessage="1" showErrorMessage="1" sqref="A200 A259">
      <formula1>"FSDGEDGEWG"</formula1>
    </dataValidation>
  </dataValidations>
  <printOptions horizontalCentered="1"/>
  <pageMargins left="0.4" right="3.9370078740157501E-2" top="1.34" bottom="0.59" header="0.196850393700787" footer="0.33"/>
  <pageSetup paperSize="9" orientation="landscape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11</v>
      </c>
    </row>
    <row r="8" spans="2:2">
      <c r="B8" s="2" t="s">
        <v>12</v>
      </c>
    </row>
    <row r="9" spans="2:2">
      <c r="B9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2022-02-18T07:39:57Z</cp:lastPrinted>
  <dcterms:created xsi:type="dcterms:W3CDTF">2010-04-08T11:28:01Z</dcterms:created>
  <dcterms:modified xsi:type="dcterms:W3CDTF">2022-03-24T13:33:06Z</dcterms:modified>
</cp:coreProperties>
</file>