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L16" i="1"/>
  <c r="L5"/>
  <c r="L6"/>
  <c r="L7"/>
  <c r="L8"/>
  <c r="L9"/>
  <c r="L10"/>
  <c r="L11"/>
  <c r="L12"/>
  <c r="L13"/>
  <c r="L14"/>
  <c r="L15"/>
  <c r="L4"/>
  <c r="J5"/>
  <c r="J6"/>
  <c r="J7"/>
  <c r="J8"/>
  <c r="J9"/>
  <c r="J10"/>
  <c r="J11"/>
  <c r="J12"/>
  <c r="J13"/>
  <c r="J14"/>
  <c r="J15"/>
  <c r="J4"/>
  <c r="I5"/>
  <c r="I6"/>
  <c r="I7"/>
  <c r="I8"/>
  <c r="I9"/>
  <c r="I10"/>
  <c r="I11"/>
  <c r="I12"/>
  <c r="I13"/>
  <c r="I14"/>
  <c r="I15"/>
  <c r="I4"/>
  <c r="H5"/>
  <c r="H6"/>
  <c r="H7"/>
  <c r="H8"/>
  <c r="H9"/>
  <c r="H10"/>
  <c r="H11"/>
  <c r="H12"/>
  <c r="H13"/>
  <c r="H14"/>
  <c r="H15"/>
  <c r="H4"/>
</calcChain>
</file>

<file path=xl/sharedStrings.xml><?xml version="1.0" encoding="utf-8"?>
<sst xmlns="http://schemas.openxmlformats.org/spreadsheetml/2006/main" count="92" uniqueCount="60">
  <si>
    <t>03/7/2025</t>
  </si>
  <si>
    <t>0860</t>
  </si>
  <si>
    <t>PAN MASALA</t>
  </si>
  <si>
    <t>04/7/2025</t>
  </si>
  <si>
    <t>0872</t>
  </si>
  <si>
    <t>07/7/2025</t>
  </si>
  <si>
    <t>05/7/2025</t>
  </si>
  <si>
    <t>0877</t>
  </si>
  <si>
    <t>08/7/2025</t>
  </si>
  <si>
    <t>887</t>
  </si>
  <si>
    <t>0886</t>
  </si>
  <si>
    <t>17/7/2025</t>
  </si>
  <si>
    <t>958</t>
  </si>
  <si>
    <t>0956</t>
  </si>
  <si>
    <t>21/7/2025</t>
  </si>
  <si>
    <t>0999/1000</t>
  </si>
  <si>
    <t>24/7/2025</t>
  </si>
  <si>
    <t>1028</t>
  </si>
  <si>
    <t>23/7/2025</t>
  </si>
  <si>
    <t>1026</t>
  </si>
  <si>
    <t>1030</t>
  </si>
  <si>
    <t>30/7/2025</t>
  </si>
  <si>
    <t>1098</t>
  </si>
  <si>
    <t>JA/06453</t>
  </si>
  <si>
    <t>JA/06620</t>
  </si>
  <si>
    <t>JA/06663</t>
  </si>
  <si>
    <t>JA/06689</t>
  </si>
  <si>
    <t>JA/06696</t>
  </si>
  <si>
    <t>JA/07153</t>
  </si>
  <si>
    <t>JA/07154</t>
  </si>
  <si>
    <t>JA/07352</t>
  </si>
  <si>
    <t>JA/07515</t>
  </si>
  <si>
    <t>JA/07516</t>
  </si>
  <si>
    <t>JA/07748</t>
  </si>
  <si>
    <t>JA/07950</t>
  </si>
  <si>
    <t>KEONJHAR</t>
  </si>
  <si>
    <t>NAYAGARH</t>
  </si>
  <si>
    <t>RAIRANGPUR</t>
  </si>
  <si>
    <t>JODA</t>
  </si>
  <si>
    <t>CTC</t>
  </si>
  <si>
    <t>SL</t>
  </si>
  <si>
    <t>DATE</t>
  </si>
  <si>
    <t>LR NO</t>
  </si>
  <si>
    <t>INV NO</t>
  </si>
  <si>
    <t>FROM</t>
  </si>
  <si>
    <t>TO</t>
  </si>
  <si>
    <t>CASE</t>
  </si>
  <si>
    <t>PRODUCT</t>
  </si>
  <si>
    <t>RATE</t>
  </si>
  <si>
    <t>HAM</t>
  </si>
  <si>
    <t>DD.CH.</t>
  </si>
  <si>
    <t>LR.CH</t>
  </si>
  <si>
    <t>AMOUNT</t>
  </si>
  <si>
    <t>Invoice
PRAGATI LOGISTICS,SAMANTA SAHI KHUNTIA LANE,8984191006
GST :21AGHPB9356M1Z9</t>
  </si>
  <si>
    <t xml:space="preserve">TO, 
MOUMITA TRADINGS
Address:JAGATPUR KENDRAPPARA ROAD,9437128776
GST No:21AHDPB3099G1ZS
</t>
  </si>
  <si>
    <t>(RUPEES NINE THOUSAND SIX HUNDRED SIXTY NINE ONLY)</t>
  </si>
  <si>
    <t>GST to be paid by Consignor under Reverse Charge Mechanism (RCM) as per GST</t>
  </si>
  <si>
    <t>Declaration � Kindly verify and confirm before 04/20/2025 00:00:00</t>
  </si>
  <si>
    <t>Thanking you for your business.
PRAGATI LOGISTICS</t>
  </si>
  <si>
    <t>Bill Date: 31/07/2025
Bill NO : 11630
TotalAmount: 5854.00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</si>
</sst>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wrapText="1"/>
    </xf>
    <xf numFmtId="0" fontId="2" fillId="0" borderId="4" xfId="0" applyNumberFormat="1" applyFont="1" applyBorder="1" applyAlignment="1">
      <alignment wrapText="1"/>
    </xf>
    <xf numFmtId="2" fontId="0" fillId="0" borderId="1" xfId="0" applyNumberFormat="1" applyFont="1" applyBorder="1"/>
    <xf numFmtId="0" fontId="2" fillId="0" borderId="1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left"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0" fontId="2" fillId="0" borderId="4" xfId="0" applyNumberFormat="1" applyFont="1" applyBorder="1" applyAlignment="1">
      <alignment horizontal="right" wrapText="1"/>
    </xf>
    <xf numFmtId="0" fontId="2" fillId="0" borderId="2" xfId="0" applyNumberFormat="1" applyFont="1" applyBorder="1" applyAlignment="1">
      <alignment vertical="center" wrapText="1"/>
    </xf>
    <xf numFmtId="0" fontId="2" fillId="0" borderId="3" xfId="0" applyNumberFormat="1" applyFont="1" applyBorder="1" applyAlignment="1">
      <alignment vertical="center" wrapText="1"/>
    </xf>
    <xf numFmtId="0" fontId="2" fillId="0" borderId="4" xfId="0" applyNumberFormat="1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76200</xdr:rowOff>
    </xdr:from>
    <xdr:to>
      <xdr:col>6</xdr:col>
      <xdr:colOff>276225</xdr:colOff>
      <xdr:row>0</xdr:row>
      <xdr:rowOff>1028700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0500" y="76200"/>
          <a:ext cx="3457575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AID%2021-23/2021-2022/PAID%20BILL%202025/PAID%20BILL%20JUNE%2025/MOUMITA%20TRADING%20J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onsignment"/>
    </sheetNames>
    <sheetDataSet>
      <sheetData sheetId="0">
        <row r="4">
          <cell r="F4" t="str">
            <v>RAIRANGPUR</v>
          </cell>
          <cell r="G4" t="str">
            <v>PAN MASALA</v>
          </cell>
          <cell r="H4">
            <v>2</v>
          </cell>
          <cell r="J4">
            <v>201.25</v>
          </cell>
        </row>
        <row r="5">
          <cell r="F5" t="str">
            <v>NAYAGARH</v>
          </cell>
          <cell r="G5" t="str">
            <v>PAN MASALA</v>
          </cell>
          <cell r="H5">
            <v>5</v>
          </cell>
          <cell r="J5">
            <v>172.5</v>
          </cell>
        </row>
        <row r="6">
          <cell r="F6" t="str">
            <v>JODA</v>
          </cell>
          <cell r="G6" t="str">
            <v>PAN MASALA</v>
          </cell>
          <cell r="H6">
            <v>2</v>
          </cell>
          <cell r="J6">
            <v>201.25</v>
          </cell>
        </row>
        <row r="7">
          <cell r="F7" t="str">
            <v>KEONJHAR</v>
          </cell>
          <cell r="G7" t="str">
            <v>PAN MASALA</v>
          </cell>
          <cell r="H7">
            <v>3</v>
          </cell>
          <cell r="J7">
            <v>180</v>
          </cell>
        </row>
        <row r="8">
          <cell r="F8" t="str">
            <v>UMERKOT</v>
          </cell>
          <cell r="G8" t="str">
            <v>SOAP</v>
          </cell>
          <cell r="H8">
            <v>50</v>
          </cell>
          <cell r="I8">
            <v>375</v>
          </cell>
          <cell r="J8">
            <v>3.12</v>
          </cell>
        </row>
        <row r="9">
          <cell r="F9" t="str">
            <v>KEONJHAR</v>
          </cell>
          <cell r="G9" t="str">
            <v>PAN MASALA</v>
          </cell>
          <cell r="H9">
            <v>2</v>
          </cell>
          <cell r="J9">
            <v>180</v>
          </cell>
        </row>
        <row r="10">
          <cell r="F10" t="str">
            <v>JODA</v>
          </cell>
          <cell r="G10" t="str">
            <v>PAN MASALA</v>
          </cell>
          <cell r="H10">
            <v>2</v>
          </cell>
          <cell r="J10">
            <v>201.25</v>
          </cell>
        </row>
        <row r="11">
          <cell r="F11" t="str">
            <v>RAIRANGPUR</v>
          </cell>
          <cell r="G11" t="str">
            <v>PAN MASALA</v>
          </cell>
          <cell r="H11">
            <v>3</v>
          </cell>
          <cell r="J11">
            <v>201.25</v>
          </cell>
        </row>
        <row r="12">
          <cell r="F12" t="str">
            <v>RAIRANGPUR</v>
          </cell>
          <cell r="G12" t="str">
            <v>PAN MASALA</v>
          </cell>
          <cell r="H12">
            <v>2</v>
          </cell>
          <cell r="J12">
            <v>201.25</v>
          </cell>
        </row>
        <row r="13">
          <cell r="F13" t="str">
            <v>KEONJHAR</v>
          </cell>
          <cell r="G13" t="str">
            <v>PAN MASALA</v>
          </cell>
          <cell r="H13">
            <v>2</v>
          </cell>
          <cell r="J13">
            <v>180</v>
          </cell>
        </row>
        <row r="14">
          <cell r="F14" t="str">
            <v>JODA</v>
          </cell>
          <cell r="G14" t="str">
            <v>PAN MASALA</v>
          </cell>
          <cell r="H14">
            <v>2</v>
          </cell>
          <cell r="J14">
            <v>201.25</v>
          </cell>
        </row>
        <row r="15">
          <cell r="F15" t="str">
            <v>RAIRANGPUR</v>
          </cell>
          <cell r="G15" t="str">
            <v>PAN MASALA</v>
          </cell>
          <cell r="H15">
            <v>2</v>
          </cell>
          <cell r="J15">
            <v>201.25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9"/>
  <sheetViews>
    <sheetView tabSelected="1" workbookViewId="0">
      <selection activeCell="O5" sqref="O5"/>
    </sheetView>
  </sheetViews>
  <sheetFormatPr defaultRowHeight="15"/>
  <cols>
    <col min="1" max="1" width="3" bestFit="1" customWidth="1"/>
    <col min="2" max="2" width="9.7109375" bestFit="1" customWidth="1"/>
    <col min="3" max="3" width="8.85546875" bestFit="1" customWidth="1"/>
    <col min="4" max="4" width="9.85546875" bestFit="1" customWidth="1"/>
    <col min="5" max="5" width="6.42578125" bestFit="1" customWidth="1"/>
    <col min="6" max="6" width="12.7109375" bestFit="1" customWidth="1"/>
    <col min="7" max="7" width="5.85546875" customWidth="1"/>
    <col min="8" max="8" width="6.5703125" bestFit="1" customWidth="1"/>
    <col min="9" max="9" width="5.5703125" bestFit="1" customWidth="1"/>
    <col min="10" max="10" width="7.140625" bestFit="1" customWidth="1"/>
    <col min="11" max="11" width="6" bestFit="1" customWidth="1"/>
    <col min="12" max="12" width="9.42578125" bestFit="1" customWidth="1"/>
    <col min="13" max="13" width="12.7109375" bestFit="1" customWidth="1"/>
  </cols>
  <sheetData>
    <row r="1" spans="1:13" s="1" customFormat="1" ht="90" customHeight="1">
      <c r="A1" s="15"/>
      <c r="B1" s="16"/>
      <c r="C1" s="16"/>
      <c r="D1" s="16"/>
      <c r="E1" s="16"/>
      <c r="F1" s="16"/>
      <c r="G1" s="16"/>
      <c r="H1" s="15" t="s">
        <v>53</v>
      </c>
      <c r="I1" s="16"/>
      <c r="J1" s="16"/>
      <c r="K1" s="16"/>
      <c r="L1" s="17"/>
    </row>
    <row r="2" spans="1:13" s="1" customFormat="1" ht="69.75" customHeight="1">
      <c r="A2" s="15" t="s">
        <v>54</v>
      </c>
      <c r="B2" s="16"/>
      <c r="C2" s="16"/>
      <c r="D2" s="16"/>
      <c r="E2" s="16"/>
      <c r="F2" s="16"/>
      <c r="G2" s="16"/>
      <c r="H2" s="15" t="s">
        <v>59</v>
      </c>
      <c r="I2" s="16"/>
      <c r="J2" s="16"/>
      <c r="K2" s="16"/>
      <c r="L2" s="17"/>
    </row>
    <row r="3" spans="1:13" s="5" customFormat="1">
      <c r="A3" s="4" t="s">
        <v>40</v>
      </c>
      <c r="B3" s="4" t="s">
        <v>41</v>
      </c>
      <c r="C3" s="4" t="s">
        <v>42</v>
      </c>
      <c r="D3" s="4" t="s">
        <v>43</v>
      </c>
      <c r="E3" s="4" t="s">
        <v>44</v>
      </c>
      <c r="F3" s="4" t="s">
        <v>45</v>
      </c>
      <c r="G3" s="4" t="s">
        <v>46</v>
      </c>
      <c r="H3" s="6" t="s">
        <v>48</v>
      </c>
      <c r="I3" s="6" t="s">
        <v>49</v>
      </c>
      <c r="J3" s="6" t="s">
        <v>50</v>
      </c>
      <c r="K3" s="6" t="s">
        <v>51</v>
      </c>
      <c r="L3" s="6" t="s">
        <v>52</v>
      </c>
      <c r="M3" s="4" t="s">
        <v>47</v>
      </c>
    </row>
    <row r="4" spans="1:13">
      <c r="A4" s="2">
        <v>1</v>
      </c>
      <c r="B4" s="2" t="s">
        <v>0</v>
      </c>
      <c r="C4" s="2" t="s">
        <v>23</v>
      </c>
      <c r="D4" s="2" t="s">
        <v>1</v>
      </c>
      <c r="E4" s="3" t="s">
        <v>39</v>
      </c>
      <c r="F4" s="2" t="s">
        <v>35</v>
      </c>
      <c r="G4" s="2">
        <v>2</v>
      </c>
      <c r="H4" s="9">
        <f>VLOOKUP(F4,[1]Consignment!$F$4:$J$15,5,FALSE)</f>
        <v>180</v>
      </c>
      <c r="I4" s="9">
        <f>G4*2</f>
        <v>4</v>
      </c>
      <c r="J4" s="9">
        <f>G4*12</f>
        <v>24</v>
      </c>
      <c r="K4" s="9">
        <v>50</v>
      </c>
      <c r="L4" s="9">
        <f>G4*H4+I4+J4+K4</f>
        <v>438</v>
      </c>
      <c r="M4" s="2" t="s">
        <v>2</v>
      </c>
    </row>
    <row r="5" spans="1:13">
      <c r="A5" s="2">
        <v>2</v>
      </c>
      <c r="B5" s="2" t="s">
        <v>3</v>
      </c>
      <c r="C5" s="2" t="s">
        <v>24</v>
      </c>
      <c r="D5" s="2" t="s">
        <v>4</v>
      </c>
      <c r="E5" s="3" t="s">
        <v>39</v>
      </c>
      <c r="F5" s="2" t="s">
        <v>36</v>
      </c>
      <c r="G5" s="2">
        <v>5</v>
      </c>
      <c r="H5" s="9">
        <f>VLOOKUP(F5,[1]Consignment!$F$4:$J$15,5,FALSE)</f>
        <v>172.5</v>
      </c>
      <c r="I5" s="9">
        <f t="shared" ref="I5:I15" si="0">G5*2</f>
        <v>10</v>
      </c>
      <c r="J5" s="9">
        <f t="shared" ref="J5:J15" si="1">G5*12</f>
        <v>60</v>
      </c>
      <c r="K5" s="9">
        <v>50</v>
      </c>
      <c r="L5" s="9">
        <f t="shared" ref="L5:L15" si="2">G5*H5+I5+J5+K5</f>
        <v>982.5</v>
      </c>
      <c r="M5" s="2" t="s">
        <v>2</v>
      </c>
    </row>
    <row r="6" spans="1:13">
      <c r="A6" s="2">
        <v>3</v>
      </c>
      <c r="B6" s="2" t="s">
        <v>6</v>
      </c>
      <c r="C6" s="2" t="s">
        <v>25</v>
      </c>
      <c r="D6" s="2" t="s">
        <v>7</v>
      </c>
      <c r="E6" s="3" t="s">
        <v>39</v>
      </c>
      <c r="F6" s="2" t="s">
        <v>37</v>
      </c>
      <c r="G6" s="2">
        <v>2</v>
      </c>
      <c r="H6" s="9">
        <f>VLOOKUP(F6,[1]Consignment!$F$4:$J$15,5,FALSE)</f>
        <v>201.25</v>
      </c>
      <c r="I6" s="9">
        <f t="shared" si="0"/>
        <v>4</v>
      </c>
      <c r="J6" s="9">
        <f t="shared" si="1"/>
        <v>24</v>
      </c>
      <c r="K6" s="9">
        <v>50</v>
      </c>
      <c r="L6" s="9">
        <f t="shared" si="2"/>
        <v>480.5</v>
      </c>
      <c r="M6" s="2" t="s">
        <v>2</v>
      </c>
    </row>
    <row r="7" spans="1:13">
      <c r="A7" s="2">
        <v>4</v>
      </c>
      <c r="B7" s="2" t="s">
        <v>5</v>
      </c>
      <c r="C7" s="2" t="s">
        <v>27</v>
      </c>
      <c r="D7" s="2" t="s">
        <v>10</v>
      </c>
      <c r="E7" s="3" t="s">
        <v>39</v>
      </c>
      <c r="F7" s="2" t="s">
        <v>36</v>
      </c>
      <c r="G7" s="2">
        <v>1</v>
      </c>
      <c r="H7" s="9">
        <f>VLOOKUP(F7,[1]Consignment!$F$4:$J$15,5,FALSE)</f>
        <v>172.5</v>
      </c>
      <c r="I7" s="9">
        <f t="shared" si="0"/>
        <v>2</v>
      </c>
      <c r="J7" s="9">
        <f t="shared" si="1"/>
        <v>12</v>
      </c>
      <c r="K7" s="9">
        <v>50</v>
      </c>
      <c r="L7" s="9">
        <f t="shared" si="2"/>
        <v>236.5</v>
      </c>
      <c r="M7" s="2" t="s">
        <v>2</v>
      </c>
    </row>
    <row r="8" spans="1:13">
      <c r="A8" s="2">
        <v>5</v>
      </c>
      <c r="B8" s="2" t="s">
        <v>8</v>
      </c>
      <c r="C8" s="2" t="s">
        <v>26</v>
      </c>
      <c r="D8" s="2" t="s">
        <v>9</v>
      </c>
      <c r="E8" s="3" t="s">
        <v>39</v>
      </c>
      <c r="F8" s="2" t="s">
        <v>35</v>
      </c>
      <c r="G8" s="2">
        <v>2</v>
      </c>
      <c r="H8" s="9">
        <f>VLOOKUP(F8,[1]Consignment!$F$4:$J$15,5,FALSE)</f>
        <v>180</v>
      </c>
      <c r="I8" s="9">
        <f t="shared" si="0"/>
        <v>4</v>
      </c>
      <c r="J8" s="9">
        <f t="shared" si="1"/>
        <v>24</v>
      </c>
      <c r="K8" s="9">
        <v>50</v>
      </c>
      <c r="L8" s="9">
        <f t="shared" si="2"/>
        <v>438</v>
      </c>
      <c r="M8" s="2" t="s">
        <v>2</v>
      </c>
    </row>
    <row r="9" spans="1:13">
      <c r="A9" s="2">
        <v>6</v>
      </c>
      <c r="B9" s="2" t="s">
        <v>11</v>
      </c>
      <c r="C9" s="2" t="s">
        <v>28</v>
      </c>
      <c r="D9" s="2" t="s">
        <v>12</v>
      </c>
      <c r="E9" s="3" t="s">
        <v>39</v>
      </c>
      <c r="F9" s="2" t="s">
        <v>35</v>
      </c>
      <c r="G9" s="2">
        <v>2</v>
      </c>
      <c r="H9" s="9">
        <f>VLOOKUP(F9,[1]Consignment!$F$4:$J$15,5,FALSE)</f>
        <v>180</v>
      </c>
      <c r="I9" s="9">
        <f t="shared" si="0"/>
        <v>4</v>
      </c>
      <c r="J9" s="9">
        <f t="shared" si="1"/>
        <v>24</v>
      </c>
      <c r="K9" s="9">
        <v>50</v>
      </c>
      <c r="L9" s="9">
        <f t="shared" si="2"/>
        <v>438</v>
      </c>
      <c r="M9" s="2" t="s">
        <v>2</v>
      </c>
    </row>
    <row r="10" spans="1:13">
      <c r="A10" s="2">
        <v>7</v>
      </c>
      <c r="B10" s="2" t="s">
        <v>11</v>
      </c>
      <c r="C10" s="2" t="s">
        <v>29</v>
      </c>
      <c r="D10" s="2" t="s">
        <v>13</v>
      </c>
      <c r="E10" s="3" t="s">
        <v>39</v>
      </c>
      <c r="F10" s="2" t="s">
        <v>38</v>
      </c>
      <c r="G10" s="2">
        <v>2</v>
      </c>
      <c r="H10" s="9">
        <f>VLOOKUP(F10,[1]Consignment!$F$4:$J$15,5,FALSE)</f>
        <v>201.25</v>
      </c>
      <c r="I10" s="9">
        <f t="shared" si="0"/>
        <v>4</v>
      </c>
      <c r="J10" s="9">
        <f t="shared" si="1"/>
        <v>24</v>
      </c>
      <c r="K10" s="9">
        <v>50</v>
      </c>
      <c r="L10" s="9">
        <f t="shared" si="2"/>
        <v>480.5</v>
      </c>
      <c r="M10" s="2" t="s">
        <v>2</v>
      </c>
    </row>
    <row r="11" spans="1:13">
      <c r="A11" s="2">
        <v>8</v>
      </c>
      <c r="B11" s="2" t="s">
        <v>14</v>
      </c>
      <c r="C11" s="2" t="s">
        <v>30</v>
      </c>
      <c r="D11" s="2" t="s">
        <v>15</v>
      </c>
      <c r="E11" s="3" t="s">
        <v>39</v>
      </c>
      <c r="F11" s="2" t="s">
        <v>37</v>
      </c>
      <c r="G11" s="2">
        <v>2</v>
      </c>
      <c r="H11" s="9">
        <f>VLOOKUP(F11,[1]Consignment!$F$4:$J$15,5,FALSE)</f>
        <v>201.25</v>
      </c>
      <c r="I11" s="9">
        <f t="shared" si="0"/>
        <v>4</v>
      </c>
      <c r="J11" s="9">
        <f t="shared" si="1"/>
        <v>24</v>
      </c>
      <c r="K11" s="9">
        <v>50</v>
      </c>
      <c r="L11" s="9">
        <f t="shared" si="2"/>
        <v>480.5</v>
      </c>
      <c r="M11" s="2" t="s">
        <v>2</v>
      </c>
    </row>
    <row r="12" spans="1:13">
      <c r="A12" s="2">
        <v>9</v>
      </c>
      <c r="B12" s="2" t="s">
        <v>18</v>
      </c>
      <c r="C12" s="2" t="s">
        <v>33</v>
      </c>
      <c r="D12" s="2" t="s">
        <v>20</v>
      </c>
      <c r="E12" s="3" t="s">
        <v>39</v>
      </c>
      <c r="F12" s="2" t="s">
        <v>37</v>
      </c>
      <c r="G12" s="2">
        <v>2</v>
      </c>
      <c r="H12" s="9">
        <f>VLOOKUP(F12,[1]Consignment!$F$4:$J$15,5,FALSE)</f>
        <v>201.25</v>
      </c>
      <c r="I12" s="9">
        <f t="shared" si="0"/>
        <v>4</v>
      </c>
      <c r="J12" s="9">
        <f t="shared" si="1"/>
        <v>24</v>
      </c>
      <c r="K12" s="9">
        <v>50</v>
      </c>
      <c r="L12" s="9">
        <f t="shared" si="2"/>
        <v>480.5</v>
      </c>
      <c r="M12" s="2" t="s">
        <v>2</v>
      </c>
    </row>
    <row r="13" spans="1:13">
      <c r="A13" s="2">
        <v>10</v>
      </c>
      <c r="B13" s="2" t="s">
        <v>16</v>
      </c>
      <c r="C13" s="2" t="s">
        <v>31</v>
      </c>
      <c r="D13" s="2" t="s">
        <v>17</v>
      </c>
      <c r="E13" s="3" t="s">
        <v>39</v>
      </c>
      <c r="F13" s="2" t="s">
        <v>35</v>
      </c>
      <c r="G13" s="2">
        <v>2</v>
      </c>
      <c r="H13" s="9">
        <f>VLOOKUP(F13,[1]Consignment!$F$4:$J$15,5,FALSE)</f>
        <v>180</v>
      </c>
      <c r="I13" s="9">
        <f t="shared" si="0"/>
        <v>4</v>
      </c>
      <c r="J13" s="9">
        <f t="shared" si="1"/>
        <v>24</v>
      </c>
      <c r="K13" s="9">
        <v>50</v>
      </c>
      <c r="L13" s="9">
        <f t="shared" si="2"/>
        <v>438</v>
      </c>
      <c r="M13" s="2" t="s">
        <v>2</v>
      </c>
    </row>
    <row r="14" spans="1:13">
      <c r="A14" s="2">
        <v>11</v>
      </c>
      <c r="B14" s="2" t="s">
        <v>16</v>
      </c>
      <c r="C14" s="2" t="s">
        <v>32</v>
      </c>
      <c r="D14" s="2" t="s">
        <v>19</v>
      </c>
      <c r="E14" s="3" t="s">
        <v>39</v>
      </c>
      <c r="F14" s="2" t="s">
        <v>38</v>
      </c>
      <c r="G14" s="2">
        <v>2</v>
      </c>
      <c r="H14" s="9">
        <f>VLOOKUP(F14,[1]Consignment!$F$4:$J$15,5,FALSE)</f>
        <v>201.25</v>
      </c>
      <c r="I14" s="9">
        <f t="shared" si="0"/>
        <v>4</v>
      </c>
      <c r="J14" s="9">
        <f t="shared" si="1"/>
        <v>24</v>
      </c>
      <c r="K14" s="9">
        <v>50</v>
      </c>
      <c r="L14" s="9">
        <f t="shared" si="2"/>
        <v>480.5</v>
      </c>
      <c r="M14" s="2" t="s">
        <v>2</v>
      </c>
    </row>
    <row r="15" spans="1:13">
      <c r="A15" s="2">
        <v>12</v>
      </c>
      <c r="B15" s="2" t="s">
        <v>21</v>
      </c>
      <c r="C15" s="2" t="s">
        <v>34</v>
      </c>
      <c r="D15" s="2" t="s">
        <v>22</v>
      </c>
      <c r="E15" s="3" t="s">
        <v>39</v>
      </c>
      <c r="F15" s="2" t="s">
        <v>38</v>
      </c>
      <c r="G15" s="2">
        <v>2</v>
      </c>
      <c r="H15" s="9">
        <f>VLOOKUP(F15,[1]Consignment!$F$4:$J$15,5,FALSE)</f>
        <v>201.25</v>
      </c>
      <c r="I15" s="9">
        <f t="shared" si="0"/>
        <v>4</v>
      </c>
      <c r="J15" s="9">
        <f t="shared" si="1"/>
        <v>24</v>
      </c>
      <c r="K15" s="9">
        <v>50</v>
      </c>
      <c r="L15" s="9">
        <f t="shared" si="2"/>
        <v>480.5</v>
      </c>
      <c r="M15" s="2" t="s">
        <v>2</v>
      </c>
    </row>
    <row r="16" spans="1:13" s="1" customFormat="1" ht="15" customHeight="1">
      <c r="A16" s="12" t="s">
        <v>55</v>
      </c>
      <c r="B16" s="13"/>
      <c r="C16" s="13"/>
      <c r="D16" s="13"/>
      <c r="E16" s="13"/>
      <c r="F16" s="13"/>
      <c r="G16" s="13"/>
      <c r="H16" s="13"/>
      <c r="I16" s="13"/>
      <c r="J16" s="13"/>
      <c r="K16" s="14"/>
      <c r="L16" s="7">
        <f>SUM(L4:L15)</f>
        <v>5854</v>
      </c>
      <c r="M16" s="8"/>
    </row>
    <row r="17" spans="1:13" s="1" customFormat="1">
      <c r="A17" s="10" t="s">
        <v>56</v>
      </c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</row>
    <row r="18" spans="1:13" s="1" customFormat="1">
      <c r="A18" s="10" t="s">
        <v>57</v>
      </c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</row>
    <row r="19" spans="1:13" s="1" customFormat="1" ht="30" customHeight="1">
      <c r="A19" s="11" t="s">
        <v>58</v>
      </c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</row>
  </sheetData>
  <sortState ref="B2:G13">
    <sortCondition ref="B2"/>
  </sortState>
  <mergeCells count="8">
    <mergeCell ref="A17:M17"/>
    <mergeCell ref="A18:M18"/>
    <mergeCell ref="A19:M19"/>
    <mergeCell ref="A16:K16"/>
    <mergeCell ref="A1:G1"/>
    <mergeCell ref="H1:L1"/>
    <mergeCell ref="A2:G2"/>
    <mergeCell ref="H2:L2"/>
  </mergeCells>
  <pageMargins left="0.98" right="0.70866141732283472" top="0.74803149606299213" bottom="0.74803149606299213" header="0.31496062992125984" footer="0.31496062992125984"/>
  <pageSetup paperSize="9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2025-08-10T06:57:08Z</cp:lastPrinted>
  <dcterms:created xsi:type="dcterms:W3CDTF">2025-08-08T10:08:30Z</dcterms:created>
  <dcterms:modified xsi:type="dcterms:W3CDTF">2025-08-10T06:57:10Z</dcterms:modified>
</cp:coreProperties>
</file>