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Consignment!$A$3:$O$53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50" i="1" l="1"/>
  <c r="K49" i="1"/>
  <c r="I34" i="1"/>
  <c r="I43" i="1"/>
  <c r="K43" i="1" s="1"/>
  <c r="K34" i="1"/>
  <c r="K33" i="1"/>
  <c r="H43" i="1" l="1"/>
  <c r="H34" i="1"/>
  <c r="I48" i="1" l="1"/>
  <c r="H48" i="1"/>
  <c r="I47" i="1"/>
  <c r="H47" i="1"/>
  <c r="I46" i="1"/>
  <c r="H46" i="1"/>
  <c r="I45" i="1"/>
  <c r="H45" i="1"/>
  <c r="I44" i="1"/>
  <c r="H44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5" i="1"/>
  <c r="K36" i="1"/>
  <c r="K37" i="1"/>
  <c r="K38" i="1"/>
  <c r="K39" i="1"/>
  <c r="K40" i="1"/>
  <c r="K41" i="1"/>
  <c r="K42" i="1"/>
  <c r="K44" i="1"/>
  <c r="K45" i="1"/>
  <c r="K46" i="1"/>
  <c r="K47" i="1"/>
  <c r="K48" i="1"/>
</calcChain>
</file>

<file path=xl/sharedStrings.xml><?xml version="1.0" encoding="utf-8"?>
<sst xmlns="http://schemas.openxmlformats.org/spreadsheetml/2006/main" count="249" uniqueCount="145">
  <si>
    <t>BATTERY</t>
  </si>
  <si>
    <t>SL</t>
  </si>
  <si>
    <t>DATE</t>
  </si>
  <si>
    <t>LR NO</t>
  </si>
  <si>
    <t>INV NO</t>
  </si>
  <si>
    <t>FROM</t>
  </si>
  <si>
    <t>CASE</t>
  </si>
  <si>
    <t>KENDRAPARA</t>
  </si>
  <si>
    <t>NARSINGHPUR</t>
  </si>
  <si>
    <t>JAJPUR ROAD</t>
  </si>
  <si>
    <t>JAJPUR TOWN</t>
  </si>
  <si>
    <t>DHENKANAL</t>
  </si>
  <si>
    <t>JARKA</t>
  </si>
  <si>
    <t>ATHAGARH</t>
  </si>
  <si>
    <t>CTC</t>
  </si>
  <si>
    <t>RATE</t>
  </si>
  <si>
    <t>DD.CH.</t>
  </si>
  <si>
    <t>LR CH.</t>
  </si>
  <si>
    <t>AMT.</t>
  </si>
  <si>
    <t>PRODUCT</t>
  </si>
  <si>
    <t>DESTINATION</t>
  </si>
  <si>
    <t>GST to be paid by Consignor under Reverse Charge Mechanism (RCM) as per GST</t>
  </si>
  <si>
    <t>Thanking you for your business.
PRAGATI LOGISTICS</t>
  </si>
  <si>
    <t>PANIKOILI</t>
  </si>
  <si>
    <t>BRAHMAGIRI</t>
  </si>
  <si>
    <t>Invoice
PRAGATI LOGISTICS,
SAMANTA SAHI KHUNTIA LANE,8984191006
GST :21AGHPB9356M1Z9</t>
  </si>
  <si>
    <t>JAGATSINGHPUR</t>
  </si>
  <si>
    <t>PATTAMUNDAI</t>
  </si>
  <si>
    <t>KAKATPUR</t>
  </si>
  <si>
    <t>CHANDOLA</t>
  </si>
  <si>
    <t>Declaration � Kindly verify and confirm before 20/12/2025</t>
  </si>
  <si>
    <t>01/11/2025</t>
  </si>
  <si>
    <t>PL/DO/11490</t>
  </si>
  <si>
    <t>3761</t>
  </si>
  <si>
    <t>PL/DO/11492</t>
  </si>
  <si>
    <t>3781</t>
  </si>
  <si>
    <t>PL/MA/07885</t>
  </si>
  <si>
    <t>3746</t>
  </si>
  <si>
    <t>03/11/2025</t>
  </si>
  <si>
    <t>PL/DO/11573</t>
  </si>
  <si>
    <t>3816</t>
  </si>
  <si>
    <t>PL/DO/11575</t>
  </si>
  <si>
    <t>3815</t>
  </si>
  <si>
    <t>PL/DO/11576</t>
  </si>
  <si>
    <t>3812</t>
  </si>
  <si>
    <t>ADASPUR</t>
  </si>
  <si>
    <t>PL/JA/13655</t>
  </si>
  <si>
    <t>3681</t>
  </si>
  <si>
    <t>PL/JA/13657</t>
  </si>
  <si>
    <t>3682</t>
  </si>
  <si>
    <t>04/11/2025</t>
  </si>
  <si>
    <t>PL/DO/11661</t>
  </si>
  <si>
    <t>3830</t>
  </si>
  <si>
    <t>08/11/2025</t>
  </si>
  <si>
    <t>PL/DO/11760</t>
  </si>
  <si>
    <t>3912</t>
  </si>
  <si>
    <t>11/11/2025</t>
  </si>
  <si>
    <t>PL/DO/11934</t>
  </si>
  <si>
    <t>3956</t>
  </si>
  <si>
    <t>CHANDIKHOL</t>
  </si>
  <si>
    <t>PL/DO/11944</t>
  </si>
  <si>
    <t>3953</t>
  </si>
  <si>
    <t>12/11/2025</t>
  </si>
  <si>
    <t>PL/DO/11955</t>
  </si>
  <si>
    <t>3963</t>
  </si>
  <si>
    <t>PL/DO/11988</t>
  </si>
  <si>
    <t>3978</t>
  </si>
  <si>
    <t>ANANDAPUR</t>
  </si>
  <si>
    <t>13/11/2025</t>
  </si>
  <si>
    <t>PL/DO/12022</t>
  </si>
  <si>
    <t>4008</t>
  </si>
  <si>
    <t>PL/DO/12023</t>
  </si>
  <si>
    <t>4007</t>
  </si>
  <si>
    <t>PL/DO/12024</t>
  </si>
  <si>
    <t>3998</t>
  </si>
  <si>
    <t>PL/DO/12025</t>
  </si>
  <si>
    <t>4003</t>
  </si>
  <si>
    <t>14/11/2025</t>
  </si>
  <si>
    <t>PL/DO/12053</t>
  </si>
  <si>
    <t>4023</t>
  </si>
  <si>
    <t>15/11/2025</t>
  </si>
  <si>
    <t>PL/DO/12107</t>
  </si>
  <si>
    <t>4073</t>
  </si>
  <si>
    <t>PL/DO/12141</t>
  </si>
  <si>
    <t>4044</t>
  </si>
  <si>
    <t>PL/MA/08492</t>
  </si>
  <si>
    <t>4011</t>
  </si>
  <si>
    <t>BHADRAK</t>
  </si>
  <si>
    <t>17/11/2025</t>
  </si>
  <si>
    <t>PL/DO/12197</t>
  </si>
  <si>
    <t>4105</t>
  </si>
  <si>
    <t>PL/DO/12211</t>
  </si>
  <si>
    <t>4106</t>
  </si>
  <si>
    <t>PL/DO/12214</t>
  </si>
  <si>
    <t>4096</t>
  </si>
  <si>
    <t>NISCHINTKOILI</t>
  </si>
  <si>
    <t>18/11/2025</t>
  </si>
  <si>
    <t>PL/DO/12247</t>
  </si>
  <si>
    <t>4137</t>
  </si>
  <si>
    <t>PL/JA/14456</t>
  </si>
  <si>
    <t>4139</t>
  </si>
  <si>
    <t>PL/MA/08571</t>
  </si>
  <si>
    <t>4128</t>
  </si>
  <si>
    <t>JALESWAR</t>
  </si>
  <si>
    <t>20/11/2025</t>
  </si>
  <si>
    <t>PL/DO/12330</t>
  </si>
  <si>
    <t>4141</t>
  </si>
  <si>
    <t>21/11/2025</t>
  </si>
  <si>
    <t>PL/DO/12402</t>
  </si>
  <si>
    <t>4182</t>
  </si>
  <si>
    <t>PL/DO/12404</t>
  </si>
  <si>
    <t>4211</t>
  </si>
  <si>
    <t>PL/DO/12405</t>
  </si>
  <si>
    <t>4173</t>
  </si>
  <si>
    <t>PL/DO/12421</t>
  </si>
  <si>
    <t>4213</t>
  </si>
  <si>
    <t>PL/DO/12422</t>
  </si>
  <si>
    <t>4169</t>
  </si>
  <si>
    <t>22/11/2025</t>
  </si>
  <si>
    <t>PL/DO/12481</t>
  </si>
  <si>
    <t>4246</t>
  </si>
  <si>
    <t>PL/DO/12482</t>
  </si>
  <si>
    <t>4231</t>
  </si>
  <si>
    <t>25/11/2025</t>
  </si>
  <si>
    <t>PL/DO/12545</t>
  </si>
  <si>
    <t>4305</t>
  </si>
  <si>
    <t>PL/DO/12560</t>
  </si>
  <si>
    <t>4302</t>
  </si>
  <si>
    <t>PL/DO/12562</t>
  </si>
  <si>
    <t>4265</t>
  </si>
  <si>
    <t>PL/MA/08793</t>
  </si>
  <si>
    <t>4266</t>
  </si>
  <si>
    <t>27/11/2025</t>
  </si>
  <si>
    <t>PL/DO/12673</t>
  </si>
  <si>
    <t>4349</t>
  </si>
  <si>
    <t>29/11/2025</t>
  </si>
  <si>
    <t>PL/DO/12804</t>
  </si>
  <si>
    <t>4212</t>
  </si>
  <si>
    <t>BRAHMABARDA</t>
  </si>
  <si>
    <t>PL/MA/09027</t>
  </si>
  <si>
    <t>4391</t>
  </si>
  <si>
    <t xml:space="preserve">To, 
ORISSA SALES NETWORK  PRIVATE LIMITED
Address: HOLDING NO.204, WARD NO.20 
FRIENDS COLONY CANAL ROAD 753001 CUTTACK,9437013276
GST No:21AAACO8835E1ZP
</t>
  </si>
  <si>
    <t>GEYSER</t>
  </si>
  <si>
    <t>(RUPEES TWENTY THOUSAND ONE HUNDRED SEVENTY SIX ONLY)</t>
  </si>
  <si>
    <t>Bill Date: 30/11/2025
Bill NO :  21312
Total Amount: 20176.00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</si>
</sst>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0" fontId="2" fillId="0" borderId="13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4" fillId="0" borderId="0" xfId="0" applyNumberFormat="1" applyFont="1"/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228599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943474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PRV / RATE /CS</v>
          </cell>
          <cell r="E3" t="str">
            <v>PRV RATE/CS</v>
          </cell>
          <cell r="F3" t="str">
            <v>NEW RATE / CS</v>
          </cell>
        </row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  <cell r="G50">
            <v>116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  <row r="204">
          <cell r="C204" t="str">
            <v>BARUA</v>
          </cell>
          <cell r="F204">
            <v>68</v>
          </cell>
          <cell r="G204">
            <v>116</v>
          </cell>
        </row>
        <row r="205">
          <cell r="C205" t="str">
            <v>ANANDAPUR</v>
          </cell>
          <cell r="F205">
            <v>85</v>
          </cell>
        </row>
        <row r="206">
          <cell r="C206" t="str">
            <v>KANKADAJODI</v>
          </cell>
          <cell r="F206">
            <v>80</v>
          </cell>
        </row>
        <row r="207">
          <cell r="C207" t="str">
            <v>BIRANILAKANTHAPUR</v>
          </cell>
          <cell r="F207">
            <v>83</v>
          </cell>
        </row>
        <row r="208">
          <cell r="C208" t="str">
            <v>KALAPATHAR</v>
          </cell>
          <cell r="F208">
            <v>80</v>
          </cell>
          <cell r="G208">
            <v>135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27" workbookViewId="0">
      <selection activeCell="Q51" sqref="Q51"/>
    </sheetView>
  </sheetViews>
  <sheetFormatPr defaultRowHeight="15"/>
  <cols>
    <col min="1" max="1" width="3.28515625" customWidth="1"/>
    <col min="2" max="2" width="10.7109375" bestFit="1" customWidth="1"/>
    <col min="3" max="3" width="12.7109375" bestFit="1" customWidth="1"/>
    <col min="4" max="4" width="10.140625" customWidth="1"/>
    <col min="5" max="5" width="6.42578125" bestFit="1" customWidth="1"/>
    <col min="6" max="6" width="20.5703125" bestFit="1" customWidth="1"/>
    <col min="7" max="7" width="6.85546875" customWidth="1"/>
    <col min="8" max="8" width="7" customWidth="1"/>
    <col min="9" max="9" width="7.140625" bestFit="1" customWidth="1"/>
    <col min="10" max="10" width="6.42578125" bestFit="1" customWidth="1"/>
    <col min="12" max="12" width="9.5703125" bestFit="1" customWidth="1"/>
  </cols>
  <sheetData>
    <row r="1" spans="1:15" s="1" customFormat="1" ht="81" customHeight="1" thickBot="1">
      <c r="A1" s="26"/>
      <c r="B1" s="27"/>
      <c r="C1" s="27"/>
      <c r="D1" s="27"/>
      <c r="E1" s="27"/>
      <c r="F1" s="27"/>
      <c r="G1" s="27"/>
      <c r="H1" s="28"/>
      <c r="I1" s="29" t="s">
        <v>25</v>
      </c>
      <c r="J1" s="30"/>
      <c r="K1" s="30"/>
      <c r="L1" s="31"/>
    </row>
    <row r="2" spans="1:15" s="1" customFormat="1" ht="86.25" customHeight="1" thickBot="1">
      <c r="A2" s="32" t="s">
        <v>141</v>
      </c>
      <c r="B2" s="27"/>
      <c r="C2" s="27"/>
      <c r="D2" s="27"/>
      <c r="E2" s="27"/>
      <c r="F2" s="27"/>
      <c r="G2" s="27"/>
      <c r="H2" s="28"/>
      <c r="I2" s="29" t="s">
        <v>144</v>
      </c>
      <c r="J2" s="30"/>
      <c r="K2" s="30"/>
      <c r="L2" s="31"/>
      <c r="M2" s="2"/>
      <c r="N2" s="2"/>
      <c r="O2" s="2"/>
    </row>
    <row r="3" spans="1:15" s="3" customFormat="1" ht="15.95" customHeight="1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20</v>
      </c>
      <c r="G3" s="5" t="s">
        <v>6</v>
      </c>
      <c r="H3" s="6" t="s">
        <v>15</v>
      </c>
      <c r="I3" s="6" t="s">
        <v>16</v>
      </c>
      <c r="J3" s="6" t="s">
        <v>17</v>
      </c>
      <c r="K3" s="6" t="s">
        <v>18</v>
      </c>
      <c r="L3" s="7" t="s">
        <v>19</v>
      </c>
    </row>
    <row r="4" spans="1:15" ht="15" customHeight="1">
      <c r="A4" s="12">
        <v>1</v>
      </c>
      <c r="B4" s="8" t="s">
        <v>31</v>
      </c>
      <c r="C4" s="8" t="s">
        <v>32</v>
      </c>
      <c r="D4" s="8" t="s">
        <v>33</v>
      </c>
      <c r="E4" s="8" t="s">
        <v>14</v>
      </c>
      <c r="F4" s="8" t="s">
        <v>24</v>
      </c>
      <c r="G4" s="8">
        <v>6</v>
      </c>
      <c r="H4" s="10">
        <f>VLOOKUP(F4,'[1]ORISSA SALES NETWORK'!$C$3:$F$211,4,FALSE)</f>
        <v>80</v>
      </c>
      <c r="I4" s="10">
        <f t="shared" ref="I4:I13" si="0">G4*6</f>
        <v>36</v>
      </c>
      <c r="J4" s="10">
        <v>20</v>
      </c>
      <c r="K4" s="10">
        <f t="shared" ref="K4:K10" si="1">G4*H4+I4+J4</f>
        <v>536</v>
      </c>
      <c r="L4" s="8"/>
    </row>
    <row r="5" spans="1:15" ht="15" customHeight="1">
      <c r="A5" s="12">
        <v>2</v>
      </c>
      <c r="B5" s="8" t="s">
        <v>31</v>
      </c>
      <c r="C5" s="8" t="s">
        <v>34</v>
      </c>
      <c r="D5" s="8" t="s">
        <v>35</v>
      </c>
      <c r="E5" s="8" t="s">
        <v>14</v>
      </c>
      <c r="F5" s="8" t="s">
        <v>11</v>
      </c>
      <c r="G5" s="8">
        <v>3</v>
      </c>
      <c r="H5" s="10">
        <f>VLOOKUP(F5,'[1]ORISSA SALES NETWORK'!$C$3:$F$211,4,FALSE)</f>
        <v>68</v>
      </c>
      <c r="I5" s="10">
        <f t="shared" si="0"/>
        <v>18</v>
      </c>
      <c r="J5" s="10">
        <v>20</v>
      </c>
      <c r="K5" s="10">
        <f t="shared" si="1"/>
        <v>242</v>
      </c>
      <c r="L5" s="8"/>
    </row>
    <row r="6" spans="1:15" ht="15" customHeight="1">
      <c r="A6" s="12">
        <v>3</v>
      </c>
      <c r="B6" s="8" t="s">
        <v>31</v>
      </c>
      <c r="C6" s="8" t="s">
        <v>36</v>
      </c>
      <c r="D6" s="8" t="s">
        <v>37</v>
      </c>
      <c r="E6" s="8" t="s">
        <v>14</v>
      </c>
      <c r="F6" s="8" t="s">
        <v>27</v>
      </c>
      <c r="G6" s="8">
        <v>13</v>
      </c>
      <c r="H6" s="10">
        <f>VLOOKUP(F6,'[1]ORISSA SALES NETWORK'!$C$3:$F$211,4,FALSE)</f>
        <v>73.5</v>
      </c>
      <c r="I6" s="10">
        <f t="shared" si="0"/>
        <v>78</v>
      </c>
      <c r="J6" s="10">
        <v>20</v>
      </c>
      <c r="K6" s="10">
        <f t="shared" si="1"/>
        <v>1053.5</v>
      </c>
      <c r="L6" s="8"/>
    </row>
    <row r="7" spans="1:15" ht="15" customHeight="1">
      <c r="A7" s="12">
        <v>4</v>
      </c>
      <c r="B7" s="8" t="s">
        <v>38</v>
      </c>
      <c r="C7" s="8" t="s">
        <v>39</v>
      </c>
      <c r="D7" s="8" t="s">
        <v>40</v>
      </c>
      <c r="E7" s="8" t="s">
        <v>14</v>
      </c>
      <c r="F7" s="8" t="s">
        <v>11</v>
      </c>
      <c r="G7" s="8">
        <v>3</v>
      </c>
      <c r="H7" s="10">
        <f>VLOOKUP(F7,'[1]ORISSA SALES NETWORK'!$C$3:$F$211,4,FALSE)</f>
        <v>68</v>
      </c>
      <c r="I7" s="10">
        <f t="shared" si="0"/>
        <v>18</v>
      </c>
      <c r="J7" s="10">
        <v>20</v>
      </c>
      <c r="K7" s="10">
        <f t="shared" si="1"/>
        <v>242</v>
      </c>
      <c r="L7" s="8"/>
    </row>
    <row r="8" spans="1:15" ht="15" customHeight="1">
      <c r="A8" s="12">
        <v>5</v>
      </c>
      <c r="B8" s="8" t="s">
        <v>38</v>
      </c>
      <c r="C8" s="8" t="s">
        <v>41</v>
      </c>
      <c r="D8" s="8" t="s">
        <v>42</v>
      </c>
      <c r="E8" s="8" t="s">
        <v>14</v>
      </c>
      <c r="F8" s="8" t="s">
        <v>13</v>
      </c>
      <c r="G8" s="8">
        <v>3</v>
      </c>
      <c r="H8" s="10">
        <f>VLOOKUP(F8,'[1]ORISSA SALES NETWORK'!$C$3:$F$211,4,FALSE)</f>
        <v>70</v>
      </c>
      <c r="I8" s="10">
        <f t="shared" si="0"/>
        <v>18</v>
      </c>
      <c r="J8" s="10">
        <v>20</v>
      </c>
      <c r="K8" s="10">
        <f t="shared" si="1"/>
        <v>248</v>
      </c>
      <c r="L8" s="8"/>
    </row>
    <row r="9" spans="1:15" ht="15" customHeight="1">
      <c r="A9" s="12">
        <v>6</v>
      </c>
      <c r="B9" s="8" t="s">
        <v>38</v>
      </c>
      <c r="C9" s="8" t="s">
        <v>43</v>
      </c>
      <c r="D9" s="8" t="s">
        <v>44</v>
      </c>
      <c r="E9" s="8" t="s">
        <v>14</v>
      </c>
      <c r="F9" s="8" t="s">
        <v>45</v>
      </c>
      <c r="G9" s="8">
        <v>3</v>
      </c>
      <c r="H9" s="10">
        <f>VLOOKUP(F9,'[1]ORISSA SALES NETWORK'!$C$3:$F$211,4,FALSE)</f>
        <v>73.5</v>
      </c>
      <c r="I9" s="10">
        <f t="shared" si="0"/>
        <v>18</v>
      </c>
      <c r="J9" s="10">
        <v>20</v>
      </c>
      <c r="K9" s="10">
        <f t="shared" si="1"/>
        <v>258.5</v>
      </c>
      <c r="L9" s="8"/>
    </row>
    <row r="10" spans="1:15" s="39" customFormat="1" ht="15" customHeight="1">
      <c r="A10" s="36">
        <v>7</v>
      </c>
      <c r="B10" s="37" t="s">
        <v>38</v>
      </c>
      <c r="C10" s="37" t="s">
        <v>46</v>
      </c>
      <c r="D10" s="37" t="s">
        <v>47</v>
      </c>
      <c r="E10" s="37" t="s">
        <v>14</v>
      </c>
      <c r="F10" s="37" t="s">
        <v>27</v>
      </c>
      <c r="G10" s="37">
        <v>5</v>
      </c>
      <c r="H10" s="38">
        <f>VLOOKUP(F10,'[1]ORISSA SALES NETWORK'!$C$3:$F$211,4,FALSE)</f>
        <v>73.5</v>
      </c>
      <c r="I10" s="38">
        <f t="shared" si="0"/>
        <v>30</v>
      </c>
      <c r="J10" s="38">
        <v>20</v>
      </c>
      <c r="K10" s="38">
        <f t="shared" si="1"/>
        <v>417.5</v>
      </c>
      <c r="L10" s="37"/>
    </row>
    <row r="11" spans="1:15" s="39" customFormat="1" ht="15" customHeight="1">
      <c r="A11" s="36">
        <v>8</v>
      </c>
      <c r="B11" s="37" t="s">
        <v>38</v>
      </c>
      <c r="C11" s="37" t="s">
        <v>48</v>
      </c>
      <c r="D11" s="37" t="s">
        <v>49</v>
      </c>
      <c r="E11" s="37" t="s">
        <v>14</v>
      </c>
      <c r="F11" s="37" t="s">
        <v>29</v>
      </c>
      <c r="G11" s="37">
        <v>1</v>
      </c>
      <c r="H11" s="38">
        <f>VLOOKUP(F11,'[1]ORISSA SALES NETWORK'!$C$3:$F$211,4,FALSE)</f>
        <v>68</v>
      </c>
      <c r="I11" s="38">
        <f t="shared" si="0"/>
        <v>6</v>
      </c>
      <c r="J11" s="38">
        <v>20</v>
      </c>
      <c r="K11" s="38">
        <f>G11*H11+I11+J11+5</f>
        <v>99</v>
      </c>
      <c r="L11" s="37"/>
    </row>
    <row r="12" spans="1:15" s="39" customFormat="1" ht="15" customHeight="1">
      <c r="A12" s="36">
        <v>9</v>
      </c>
      <c r="B12" s="37" t="s">
        <v>50</v>
      </c>
      <c r="C12" s="37" t="s">
        <v>51</v>
      </c>
      <c r="D12" s="37" t="s">
        <v>52</v>
      </c>
      <c r="E12" s="37" t="s">
        <v>14</v>
      </c>
      <c r="F12" s="37" t="s">
        <v>11</v>
      </c>
      <c r="G12" s="37">
        <v>4</v>
      </c>
      <c r="H12" s="38">
        <f>VLOOKUP(F12,'[1]ORISSA SALES NETWORK'!$C$3:$F$211,4,FALSE)</f>
        <v>68</v>
      </c>
      <c r="I12" s="38">
        <f t="shared" si="0"/>
        <v>24</v>
      </c>
      <c r="J12" s="38">
        <v>20</v>
      </c>
      <c r="K12" s="38">
        <f t="shared" ref="K12:K24" si="2">G12*H12+I12+J12</f>
        <v>316</v>
      </c>
      <c r="L12" s="37"/>
    </row>
    <row r="13" spans="1:15" s="39" customFormat="1" ht="15" customHeight="1">
      <c r="A13" s="36">
        <v>10</v>
      </c>
      <c r="B13" s="37" t="s">
        <v>53</v>
      </c>
      <c r="C13" s="37" t="s">
        <v>54</v>
      </c>
      <c r="D13" s="37" t="s">
        <v>55</v>
      </c>
      <c r="E13" s="37" t="s">
        <v>14</v>
      </c>
      <c r="F13" s="37" t="s">
        <v>9</v>
      </c>
      <c r="G13" s="37">
        <v>4</v>
      </c>
      <c r="H13" s="38">
        <f>VLOOKUP(F13,'[1]ORISSA SALES NETWORK'!$C$3:$F$211,4,FALSE)</f>
        <v>68</v>
      </c>
      <c r="I13" s="38">
        <f t="shared" si="0"/>
        <v>24</v>
      </c>
      <c r="J13" s="38">
        <v>20</v>
      </c>
      <c r="K13" s="38">
        <f t="shared" si="2"/>
        <v>316</v>
      </c>
      <c r="L13" s="37"/>
    </row>
    <row r="14" spans="1:15" s="39" customFormat="1" ht="15" customHeight="1">
      <c r="A14" s="36">
        <v>11</v>
      </c>
      <c r="B14" s="37" t="s">
        <v>56</v>
      </c>
      <c r="C14" s="37" t="s">
        <v>57</v>
      </c>
      <c r="D14" s="37" t="s">
        <v>58</v>
      </c>
      <c r="E14" s="37" t="s">
        <v>14</v>
      </c>
      <c r="F14" s="37" t="s">
        <v>59</v>
      </c>
      <c r="G14" s="37">
        <v>12</v>
      </c>
      <c r="H14" s="38">
        <f>VLOOKUP(F14,'[1]ORISSA SALES NETWORK'!$C$4:$G$212,5,FALSE)</f>
        <v>116</v>
      </c>
      <c r="I14" s="38">
        <f>G14*10</f>
        <v>120</v>
      </c>
      <c r="J14" s="38">
        <v>20</v>
      </c>
      <c r="K14" s="38">
        <f t="shared" si="2"/>
        <v>1532</v>
      </c>
      <c r="L14" s="37" t="s">
        <v>142</v>
      </c>
    </row>
    <row r="15" spans="1:15" s="39" customFormat="1" ht="15" customHeight="1">
      <c r="A15" s="36">
        <v>12</v>
      </c>
      <c r="B15" s="37" t="s">
        <v>56</v>
      </c>
      <c r="C15" s="37" t="s">
        <v>60</v>
      </c>
      <c r="D15" s="37" t="s">
        <v>61</v>
      </c>
      <c r="E15" s="37" t="s">
        <v>14</v>
      </c>
      <c r="F15" s="37" t="s">
        <v>28</v>
      </c>
      <c r="G15" s="37">
        <v>6</v>
      </c>
      <c r="H15" s="38">
        <f>VLOOKUP(F15,'[1]ORISSA SALES NETWORK'!$C$4:$G$212,5,FALSE)</f>
        <v>135</v>
      </c>
      <c r="I15" s="38">
        <f>G15*10</f>
        <v>60</v>
      </c>
      <c r="J15" s="38">
        <v>20</v>
      </c>
      <c r="K15" s="38">
        <f t="shared" si="2"/>
        <v>890</v>
      </c>
      <c r="L15" s="37" t="s">
        <v>0</v>
      </c>
    </row>
    <row r="16" spans="1:15" s="39" customFormat="1" ht="15" customHeight="1">
      <c r="A16" s="36">
        <v>13</v>
      </c>
      <c r="B16" s="37" t="s">
        <v>62</v>
      </c>
      <c r="C16" s="37" t="s">
        <v>63</v>
      </c>
      <c r="D16" s="37" t="s">
        <v>64</v>
      </c>
      <c r="E16" s="37" t="s">
        <v>14</v>
      </c>
      <c r="F16" s="37" t="s">
        <v>10</v>
      </c>
      <c r="G16" s="37">
        <v>2</v>
      </c>
      <c r="H16" s="38">
        <f>VLOOKUP(F16,'[1]ORISSA SALES NETWORK'!$C$4:$G$212,5,FALSE)</f>
        <v>116</v>
      </c>
      <c r="I16" s="38">
        <f>G16*10</f>
        <v>20</v>
      </c>
      <c r="J16" s="38">
        <v>20</v>
      </c>
      <c r="K16" s="38">
        <f t="shared" si="2"/>
        <v>272</v>
      </c>
      <c r="L16" s="37" t="s">
        <v>0</v>
      </c>
    </row>
    <row r="17" spans="1:12" s="39" customFormat="1" ht="15" customHeight="1">
      <c r="A17" s="36">
        <v>14</v>
      </c>
      <c r="B17" s="37" t="s">
        <v>62</v>
      </c>
      <c r="C17" s="37" t="s">
        <v>65</v>
      </c>
      <c r="D17" s="37" t="s">
        <v>66</v>
      </c>
      <c r="E17" s="37" t="s">
        <v>14</v>
      </c>
      <c r="F17" s="37" t="s">
        <v>67</v>
      </c>
      <c r="G17" s="37">
        <v>8</v>
      </c>
      <c r="H17" s="38">
        <f>VLOOKUP(F17,'[1]ORISSA SALES NETWORK'!$C$3:$F$211,4,FALSE)</f>
        <v>85</v>
      </c>
      <c r="I17" s="38">
        <f t="shared" ref="I17:I32" si="3">G17*6</f>
        <v>48</v>
      </c>
      <c r="J17" s="38">
        <v>20</v>
      </c>
      <c r="K17" s="38">
        <f t="shared" si="2"/>
        <v>748</v>
      </c>
      <c r="L17" s="37"/>
    </row>
    <row r="18" spans="1:12" s="39" customFormat="1" ht="15" customHeight="1">
      <c r="A18" s="36">
        <v>15</v>
      </c>
      <c r="B18" s="37" t="s">
        <v>68</v>
      </c>
      <c r="C18" s="37" t="s">
        <v>69</v>
      </c>
      <c r="D18" s="37" t="s">
        <v>70</v>
      </c>
      <c r="E18" s="37" t="s">
        <v>14</v>
      </c>
      <c r="F18" s="37" t="s">
        <v>12</v>
      </c>
      <c r="G18" s="37">
        <v>11</v>
      </c>
      <c r="H18" s="38">
        <f>VLOOKUP(F18,'[1]ORISSA SALES NETWORK'!$C$3:$F$211,4,FALSE)</f>
        <v>68</v>
      </c>
      <c r="I18" s="38">
        <f t="shared" si="3"/>
        <v>66</v>
      </c>
      <c r="J18" s="38">
        <v>20</v>
      </c>
      <c r="K18" s="38">
        <f t="shared" si="2"/>
        <v>834</v>
      </c>
      <c r="L18" s="37"/>
    </row>
    <row r="19" spans="1:12" ht="15" customHeight="1">
      <c r="A19" s="12">
        <v>16</v>
      </c>
      <c r="B19" s="8" t="s">
        <v>68</v>
      </c>
      <c r="C19" s="8" t="s">
        <v>71</v>
      </c>
      <c r="D19" s="8" t="s">
        <v>72</v>
      </c>
      <c r="E19" s="8" t="s">
        <v>14</v>
      </c>
      <c r="F19" s="8" t="s">
        <v>27</v>
      </c>
      <c r="G19" s="8">
        <v>3</v>
      </c>
      <c r="H19" s="10">
        <f>VLOOKUP(F19,'[1]ORISSA SALES NETWORK'!$C$3:$F$211,4,FALSE)</f>
        <v>73.5</v>
      </c>
      <c r="I19" s="10">
        <f t="shared" si="3"/>
        <v>18</v>
      </c>
      <c r="J19" s="10">
        <v>20</v>
      </c>
      <c r="K19" s="10">
        <f t="shared" si="2"/>
        <v>258.5</v>
      </c>
      <c r="L19" s="8"/>
    </row>
    <row r="20" spans="1:12" ht="15" customHeight="1">
      <c r="A20" s="12">
        <v>17</v>
      </c>
      <c r="B20" s="8" t="s">
        <v>68</v>
      </c>
      <c r="C20" s="8" t="s">
        <v>73</v>
      </c>
      <c r="D20" s="8" t="s">
        <v>74</v>
      </c>
      <c r="E20" s="8" t="s">
        <v>14</v>
      </c>
      <c r="F20" s="8" t="s">
        <v>11</v>
      </c>
      <c r="G20" s="8">
        <v>3</v>
      </c>
      <c r="H20" s="10">
        <f>VLOOKUP(F20,'[1]ORISSA SALES NETWORK'!$C$3:$F$211,4,FALSE)</f>
        <v>68</v>
      </c>
      <c r="I20" s="10">
        <f t="shared" si="3"/>
        <v>18</v>
      </c>
      <c r="J20" s="10">
        <v>20</v>
      </c>
      <c r="K20" s="10">
        <f t="shared" si="2"/>
        <v>242</v>
      </c>
      <c r="L20" s="8"/>
    </row>
    <row r="21" spans="1:12" ht="15" customHeight="1">
      <c r="A21" s="12">
        <v>18</v>
      </c>
      <c r="B21" s="8" t="s">
        <v>68</v>
      </c>
      <c r="C21" s="8" t="s">
        <v>75</v>
      </c>
      <c r="D21" s="8" t="s">
        <v>76</v>
      </c>
      <c r="E21" s="8" t="s">
        <v>14</v>
      </c>
      <c r="F21" s="8" t="s">
        <v>11</v>
      </c>
      <c r="G21" s="8">
        <v>3</v>
      </c>
      <c r="H21" s="10">
        <f>VLOOKUP(F21,'[1]ORISSA SALES NETWORK'!$C$3:$F$211,4,FALSE)</f>
        <v>68</v>
      </c>
      <c r="I21" s="10">
        <f t="shared" si="3"/>
        <v>18</v>
      </c>
      <c r="J21" s="10">
        <v>20</v>
      </c>
      <c r="K21" s="10">
        <f t="shared" si="2"/>
        <v>242</v>
      </c>
      <c r="L21" s="8"/>
    </row>
    <row r="22" spans="1:12" ht="15" customHeight="1">
      <c r="A22" s="12">
        <v>19</v>
      </c>
      <c r="B22" s="8" t="s">
        <v>77</v>
      </c>
      <c r="C22" s="8" t="s">
        <v>78</v>
      </c>
      <c r="D22" s="8" t="s">
        <v>79</v>
      </c>
      <c r="E22" s="8" t="s">
        <v>14</v>
      </c>
      <c r="F22" s="8" t="s">
        <v>8</v>
      </c>
      <c r="G22" s="8">
        <v>13</v>
      </c>
      <c r="H22" s="10">
        <f>VLOOKUP(F22,'[1]ORISSA SALES NETWORK'!$C$3:$F$211,4,FALSE)</f>
        <v>85</v>
      </c>
      <c r="I22" s="10">
        <f t="shared" si="3"/>
        <v>78</v>
      </c>
      <c r="J22" s="10">
        <v>20</v>
      </c>
      <c r="K22" s="10">
        <f t="shared" si="2"/>
        <v>1203</v>
      </c>
      <c r="L22" s="8"/>
    </row>
    <row r="23" spans="1:12" ht="15" customHeight="1">
      <c r="A23" s="12">
        <v>20</v>
      </c>
      <c r="B23" s="8" t="s">
        <v>80</v>
      </c>
      <c r="C23" s="8" t="s">
        <v>81</v>
      </c>
      <c r="D23" s="8" t="s">
        <v>82</v>
      </c>
      <c r="E23" s="8" t="s">
        <v>14</v>
      </c>
      <c r="F23" s="8" t="s">
        <v>13</v>
      </c>
      <c r="G23" s="8">
        <v>4</v>
      </c>
      <c r="H23" s="10">
        <f>VLOOKUP(F23,'[1]ORISSA SALES NETWORK'!$C$3:$F$211,4,FALSE)</f>
        <v>70</v>
      </c>
      <c r="I23" s="10">
        <f t="shared" si="3"/>
        <v>24</v>
      </c>
      <c r="J23" s="10">
        <v>20</v>
      </c>
      <c r="K23" s="10">
        <f t="shared" si="2"/>
        <v>324</v>
      </c>
      <c r="L23" s="8"/>
    </row>
    <row r="24" spans="1:12" ht="15" customHeight="1">
      <c r="A24" s="12">
        <v>21</v>
      </c>
      <c r="B24" s="8" t="s">
        <v>80</v>
      </c>
      <c r="C24" s="8" t="s">
        <v>83</v>
      </c>
      <c r="D24" s="8" t="s">
        <v>84</v>
      </c>
      <c r="E24" s="8" t="s">
        <v>14</v>
      </c>
      <c r="F24" s="8" t="s">
        <v>11</v>
      </c>
      <c r="G24" s="8">
        <v>5</v>
      </c>
      <c r="H24" s="10">
        <f>VLOOKUP(F24,'[1]ORISSA SALES NETWORK'!$C$3:$F$211,4,FALSE)</f>
        <v>68</v>
      </c>
      <c r="I24" s="10">
        <f t="shared" si="3"/>
        <v>30</v>
      </c>
      <c r="J24" s="10">
        <v>20</v>
      </c>
      <c r="K24" s="10">
        <f t="shared" si="2"/>
        <v>390</v>
      </c>
      <c r="L24" s="8"/>
    </row>
    <row r="25" spans="1:12" ht="15" customHeight="1">
      <c r="A25" s="12">
        <v>22</v>
      </c>
      <c r="B25" s="8" t="s">
        <v>80</v>
      </c>
      <c r="C25" s="8" t="s">
        <v>85</v>
      </c>
      <c r="D25" s="8" t="s">
        <v>86</v>
      </c>
      <c r="E25" s="8" t="s">
        <v>14</v>
      </c>
      <c r="F25" s="8" t="s">
        <v>87</v>
      </c>
      <c r="G25" s="8">
        <v>1</v>
      </c>
      <c r="H25" s="10">
        <f>VLOOKUP(F25,'[1]ORISSA SALES NETWORK'!$C$3:$F$211,4,FALSE)</f>
        <v>73.5</v>
      </c>
      <c r="I25" s="10">
        <f t="shared" si="3"/>
        <v>6</v>
      </c>
      <c r="J25" s="10">
        <v>20</v>
      </c>
      <c r="K25" s="10">
        <f>G25*H25+I25+J25+5</f>
        <v>104.5</v>
      </c>
      <c r="L25" s="8"/>
    </row>
    <row r="26" spans="1:12" ht="15" customHeight="1">
      <c r="A26" s="12">
        <v>23</v>
      </c>
      <c r="B26" s="8" t="s">
        <v>88</v>
      </c>
      <c r="C26" s="8" t="s">
        <v>89</v>
      </c>
      <c r="D26" s="8" t="s">
        <v>90</v>
      </c>
      <c r="E26" s="8" t="s">
        <v>14</v>
      </c>
      <c r="F26" s="8" t="s">
        <v>13</v>
      </c>
      <c r="G26" s="8">
        <v>5</v>
      </c>
      <c r="H26" s="10">
        <f>VLOOKUP(F26,'[1]ORISSA SALES NETWORK'!$C$3:$F$211,4,FALSE)</f>
        <v>70</v>
      </c>
      <c r="I26" s="10">
        <f t="shared" si="3"/>
        <v>30</v>
      </c>
      <c r="J26" s="10">
        <v>20</v>
      </c>
      <c r="K26" s="10">
        <f>G26*H26+I26+J26</f>
        <v>400</v>
      </c>
      <c r="L26" s="8"/>
    </row>
    <row r="27" spans="1:12" ht="15" customHeight="1">
      <c r="A27" s="12">
        <v>24</v>
      </c>
      <c r="B27" s="8" t="s">
        <v>88</v>
      </c>
      <c r="C27" s="8" t="s">
        <v>91</v>
      </c>
      <c r="D27" s="8" t="s">
        <v>92</v>
      </c>
      <c r="E27" s="8" t="s">
        <v>14</v>
      </c>
      <c r="F27" s="8" t="s">
        <v>26</v>
      </c>
      <c r="G27" s="8">
        <v>4</v>
      </c>
      <c r="H27" s="10">
        <f>VLOOKUP(F27,'[1]ORISSA SALES NETWORK'!$C$3:$F$211,4,FALSE)</f>
        <v>68</v>
      </c>
      <c r="I27" s="10">
        <f t="shared" si="3"/>
        <v>24</v>
      </c>
      <c r="J27" s="10">
        <v>20</v>
      </c>
      <c r="K27" s="10">
        <f>G27*H27+I27+J27</f>
        <v>316</v>
      </c>
      <c r="L27" s="8"/>
    </row>
    <row r="28" spans="1:12" ht="15" customHeight="1">
      <c r="A28" s="12">
        <v>25</v>
      </c>
      <c r="B28" s="8" t="s">
        <v>88</v>
      </c>
      <c r="C28" s="8" t="s">
        <v>93</v>
      </c>
      <c r="D28" s="8" t="s">
        <v>94</v>
      </c>
      <c r="E28" s="8" t="s">
        <v>14</v>
      </c>
      <c r="F28" s="8" t="s">
        <v>95</v>
      </c>
      <c r="G28" s="8">
        <v>6</v>
      </c>
      <c r="H28" s="10">
        <f>VLOOKUP(F28,'[1]ORISSA SALES NETWORK'!$C$3:$F$211,4,FALSE)</f>
        <v>68</v>
      </c>
      <c r="I28" s="10">
        <f t="shared" si="3"/>
        <v>36</v>
      </c>
      <c r="J28" s="10">
        <v>20</v>
      </c>
      <c r="K28" s="10">
        <f>G28*H28+I28+J28</f>
        <v>464</v>
      </c>
      <c r="L28" s="8"/>
    </row>
    <row r="29" spans="1:12" ht="15" customHeight="1">
      <c r="A29" s="12">
        <v>26</v>
      </c>
      <c r="B29" s="8" t="s">
        <v>96</v>
      </c>
      <c r="C29" s="8" t="s">
        <v>97</v>
      </c>
      <c r="D29" s="8" t="s">
        <v>98</v>
      </c>
      <c r="E29" s="8" t="s">
        <v>14</v>
      </c>
      <c r="F29" s="8" t="s">
        <v>59</v>
      </c>
      <c r="G29" s="8">
        <v>5</v>
      </c>
      <c r="H29" s="10">
        <f>VLOOKUP(F29,'[1]ORISSA SALES NETWORK'!$C$3:$F$211,4,FALSE)</f>
        <v>68</v>
      </c>
      <c r="I29" s="10">
        <f t="shared" si="3"/>
        <v>30</v>
      </c>
      <c r="J29" s="10">
        <v>20</v>
      </c>
      <c r="K29" s="10">
        <f>G29*H29+I29+J29</f>
        <v>390</v>
      </c>
      <c r="L29" s="8"/>
    </row>
    <row r="30" spans="1:12" s="39" customFormat="1" ht="15" customHeight="1">
      <c r="A30" s="36">
        <v>27</v>
      </c>
      <c r="B30" s="37" t="s">
        <v>96</v>
      </c>
      <c r="C30" s="37" t="s">
        <v>99</v>
      </c>
      <c r="D30" s="37" t="s">
        <v>100</v>
      </c>
      <c r="E30" s="37" t="s">
        <v>14</v>
      </c>
      <c r="F30" s="37" t="s">
        <v>13</v>
      </c>
      <c r="G30" s="37">
        <v>5</v>
      </c>
      <c r="H30" s="38">
        <f>VLOOKUP(F30,'[1]ORISSA SALES NETWORK'!$C$3:$F$211,4,FALSE)</f>
        <v>70</v>
      </c>
      <c r="I30" s="38">
        <f t="shared" si="3"/>
        <v>30</v>
      </c>
      <c r="J30" s="38">
        <v>20</v>
      </c>
      <c r="K30" s="38">
        <f>G30*H30+I30+J30</f>
        <v>400</v>
      </c>
      <c r="L30" s="37"/>
    </row>
    <row r="31" spans="1:12" s="39" customFormat="1" ht="15" customHeight="1">
      <c r="A31" s="36">
        <v>28</v>
      </c>
      <c r="B31" s="37" t="s">
        <v>96</v>
      </c>
      <c r="C31" s="37" t="s">
        <v>101</v>
      </c>
      <c r="D31" s="37" t="s">
        <v>102</v>
      </c>
      <c r="E31" s="37" t="s">
        <v>14</v>
      </c>
      <c r="F31" s="37" t="s">
        <v>103</v>
      </c>
      <c r="G31" s="37">
        <v>1</v>
      </c>
      <c r="H31" s="38">
        <f>VLOOKUP(F31,'[1]ORISSA SALES NETWORK'!$C$3:$F$211,4,FALSE)</f>
        <v>84.5</v>
      </c>
      <c r="I31" s="38">
        <f t="shared" si="3"/>
        <v>6</v>
      </c>
      <c r="J31" s="38">
        <v>20</v>
      </c>
      <c r="K31" s="38">
        <f>G31*H31+I31+J31+5</f>
        <v>115.5</v>
      </c>
      <c r="L31" s="37"/>
    </row>
    <row r="32" spans="1:12" s="39" customFormat="1" ht="15" customHeight="1">
      <c r="A32" s="36">
        <v>29</v>
      </c>
      <c r="B32" s="37" t="s">
        <v>104</v>
      </c>
      <c r="C32" s="37" t="s">
        <v>105</v>
      </c>
      <c r="D32" s="37" t="s">
        <v>106</v>
      </c>
      <c r="E32" s="37" t="s">
        <v>14</v>
      </c>
      <c r="F32" s="37" t="s">
        <v>29</v>
      </c>
      <c r="G32" s="37">
        <v>2</v>
      </c>
      <c r="H32" s="38">
        <f>VLOOKUP(F32,'[1]ORISSA SALES NETWORK'!$C$3:$F$211,4,FALSE)</f>
        <v>68</v>
      </c>
      <c r="I32" s="38">
        <f t="shared" si="3"/>
        <v>12</v>
      </c>
      <c r="J32" s="38">
        <v>20</v>
      </c>
      <c r="K32" s="38">
        <f t="shared" ref="K32:K43" si="4">G32*H32+I32+J32</f>
        <v>168</v>
      </c>
      <c r="L32" s="37"/>
    </row>
    <row r="33" spans="1:12" s="39" customFormat="1" ht="15" customHeight="1">
      <c r="A33" s="36">
        <v>30</v>
      </c>
      <c r="B33" s="37" t="s">
        <v>107</v>
      </c>
      <c r="C33" s="37" t="s">
        <v>108</v>
      </c>
      <c r="D33" s="37" t="s">
        <v>109</v>
      </c>
      <c r="E33" s="37" t="s">
        <v>14</v>
      </c>
      <c r="F33" s="37" t="s">
        <v>10</v>
      </c>
      <c r="G33" s="37">
        <v>5</v>
      </c>
      <c r="H33" s="38">
        <f>VLOOKUP(F33,'[1]ORISSA SALES NETWORK'!$C$4:$G$212,5,FALSE)</f>
        <v>116</v>
      </c>
      <c r="I33" s="38">
        <f>G33*10</f>
        <v>50</v>
      </c>
      <c r="J33" s="38"/>
      <c r="K33" s="38">
        <f t="shared" si="4"/>
        <v>630</v>
      </c>
      <c r="L33" s="37" t="s">
        <v>0</v>
      </c>
    </row>
    <row r="34" spans="1:12" s="39" customFormat="1" ht="15" customHeight="1">
      <c r="A34" s="36"/>
      <c r="B34" s="37" t="s">
        <v>107</v>
      </c>
      <c r="C34" s="37" t="s">
        <v>108</v>
      </c>
      <c r="D34" s="37" t="s">
        <v>109</v>
      </c>
      <c r="E34" s="37" t="s">
        <v>14</v>
      </c>
      <c r="F34" s="37" t="s">
        <v>10</v>
      </c>
      <c r="G34" s="37">
        <v>1</v>
      </c>
      <c r="H34" s="38">
        <f>VLOOKUP(F34,'[1]ORISSA SALES NETWORK'!$C$3:$F$211,4,FALSE)</f>
        <v>68</v>
      </c>
      <c r="I34" s="38">
        <f t="shared" ref="I34:I41" si="5">G34*6</f>
        <v>6</v>
      </c>
      <c r="J34" s="38">
        <v>20</v>
      </c>
      <c r="K34" s="38">
        <f t="shared" si="4"/>
        <v>94</v>
      </c>
      <c r="L34" s="37"/>
    </row>
    <row r="35" spans="1:12" s="39" customFormat="1" ht="15" customHeight="1">
      <c r="A35" s="36">
        <v>31</v>
      </c>
      <c r="B35" s="37" t="s">
        <v>107</v>
      </c>
      <c r="C35" s="37" t="s">
        <v>110</v>
      </c>
      <c r="D35" s="37" t="s">
        <v>111</v>
      </c>
      <c r="E35" s="37" t="s">
        <v>14</v>
      </c>
      <c r="F35" s="37" t="s">
        <v>27</v>
      </c>
      <c r="G35" s="37">
        <v>2</v>
      </c>
      <c r="H35" s="38">
        <f>VLOOKUP(F35,'[1]ORISSA SALES NETWORK'!$C$3:$F$211,4,FALSE)</f>
        <v>73.5</v>
      </c>
      <c r="I35" s="38">
        <f t="shared" si="5"/>
        <v>12</v>
      </c>
      <c r="J35" s="38">
        <v>20</v>
      </c>
      <c r="K35" s="38">
        <f t="shared" si="4"/>
        <v>179</v>
      </c>
      <c r="L35" s="37"/>
    </row>
    <row r="36" spans="1:12" s="39" customFormat="1" ht="15" customHeight="1">
      <c r="A36" s="36">
        <v>32</v>
      </c>
      <c r="B36" s="37" t="s">
        <v>107</v>
      </c>
      <c r="C36" s="37" t="s">
        <v>112</v>
      </c>
      <c r="D36" s="37" t="s">
        <v>113</v>
      </c>
      <c r="E36" s="37" t="s">
        <v>14</v>
      </c>
      <c r="F36" s="37" t="s">
        <v>23</v>
      </c>
      <c r="G36" s="37">
        <v>12</v>
      </c>
      <c r="H36" s="38">
        <f>VLOOKUP(F36,'[1]ORISSA SALES NETWORK'!$C$3:$F$211,4,FALSE)</f>
        <v>68</v>
      </c>
      <c r="I36" s="38">
        <f t="shared" si="5"/>
        <v>72</v>
      </c>
      <c r="J36" s="38">
        <v>20</v>
      </c>
      <c r="K36" s="38">
        <f t="shared" si="4"/>
        <v>908</v>
      </c>
      <c r="L36" s="37"/>
    </row>
    <row r="37" spans="1:12" s="39" customFormat="1" ht="15" customHeight="1">
      <c r="A37" s="36">
        <v>33</v>
      </c>
      <c r="B37" s="37" t="s">
        <v>107</v>
      </c>
      <c r="C37" s="37" t="s">
        <v>114</v>
      </c>
      <c r="D37" s="37" t="s">
        <v>115</v>
      </c>
      <c r="E37" s="37" t="s">
        <v>14</v>
      </c>
      <c r="F37" s="37" t="s">
        <v>59</v>
      </c>
      <c r="G37" s="37">
        <v>3</v>
      </c>
      <c r="H37" s="38">
        <f>VLOOKUP(F37,'[1]ORISSA SALES NETWORK'!$C$3:$F$211,4,FALSE)</f>
        <v>68</v>
      </c>
      <c r="I37" s="38">
        <f t="shared" si="5"/>
        <v>18</v>
      </c>
      <c r="J37" s="38">
        <v>20</v>
      </c>
      <c r="K37" s="38">
        <f t="shared" si="4"/>
        <v>242</v>
      </c>
      <c r="L37" s="37"/>
    </row>
    <row r="38" spans="1:12" s="39" customFormat="1" ht="15" customHeight="1">
      <c r="A38" s="36">
        <v>34</v>
      </c>
      <c r="B38" s="37" t="s">
        <v>107</v>
      </c>
      <c r="C38" s="37" t="s">
        <v>116</v>
      </c>
      <c r="D38" s="37" t="s">
        <v>117</v>
      </c>
      <c r="E38" s="37" t="s">
        <v>14</v>
      </c>
      <c r="F38" s="37" t="s">
        <v>59</v>
      </c>
      <c r="G38" s="37">
        <v>2</v>
      </c>
      <c r="H38" s="38">
        <f>VLOOKUP(F38,'[1]ORISSA SALES NETWORK'!$C$3:$F$211,4,FALSE)</f>
        <v>68</v>
      </c>
      <c r="I38" s="38">
        <f t="shared" si="5"/>
        <v>12</v>
      </c>
      <c r="J38" s="38">
        <v>20</v>
      </c>
      <c r="K38" s="38">
        <f t="shared" si="4"/>
        <v>168</v>
      </c>
      <c r="L38" s="37"/>
    </row>
    <row r="39" spans="1:12" s="39" customFormat="1" ht="15" customHeight="1">
      <c r="A39" s="36">
        <v>35</v>
      </c>
      <c r="B39" s="37" t="s">
        <v>118</v>
      </c>
      <c r="C39" s="37" t="s">
        <v>119</v>
      </c>
      <c r="D39" s="37" t="s">
        <v>120</v>
      </c>
      <c r="E39" s="37" t="s">
        <v>14</v>
      </c>
      <c r="F39" s="37" t="s">
        <v>59</v>
      </c>
      <c r="G39" s="37">
        <v>8</v>
      </c>
      <c r="H39" s="38">
        <f>VLOOKUP(F39,'[1]ORISSA SALES NETWORK'!$C$3:$F$211,4,FALSE)</f>
        <v>68</v>
      </c>
      <c r="I39" s="38">
        <f t="shared" si="5"/>
        <v>48</v>
      </c>
      <c r="J39" s="38">
        <v>20</v>
      </c>
      <c r="K39" s="38">
        <f t="shared" si="4"/>
        <v>612</v>
      </c>
      <c r="L39" s="37"/>
    </row>
    <row r="40" spans="1:12" s="39" customFormat="1" ht="15" customHeight="1">
      <c r="A40" s="36">
        <v>36</v>
      </c>
      <c r="B40" s="37" t="s">
        <v>118</v>
      </c>
      <c r="C40" s="37" t="s">
        <v>121</v>
      </c>
      <c r="D40" s="37" t="s">
        <v>122</v>
      </c>
      <c r="E40" s="37" t="s">
        <v>14</v>
      </c>
      <c r="F40" s="37" t="s">
        <v>59</v>
      </c>
      <c r="G40" s="37">
        <v>5</v>
      </c>
      <c r="H40" s="38">
        <f>VLOOKUP(F40,'[1]ORISSA SALES NETWORK'!$C$3:$F$211,4,FALSE)</f>
        <v>68</v>
      </c>
      <c r="I40" s="38">
        <f t="shared" si="5"/>
        <v>30</v>
      </c>
      <c r="J40" s="38">
        <v>20</v>
      </c>
      <c r="K40" s="38">
        <f t="shared" si="4"/>
        <v>390</v>
      </c>
      <c r="L40" s="37"/>
    </row>
    <row r="41" spans="1:12" s="39" customFormat="1" ht="15" customHeight="1">
      <c r="A41" s="36">
        <v>37</v>
      </c>
      <c r="B41" s="37" t="s">
        <v>123</v>
      </c>
      <c r="C41" s="37" t="s">
        <v>124</v>
      </c>
      <c r="D41" s="37" t="s">
        <v>125</v>
      </c>
      <c r="E41" s="37" t="s">
        <v>14</v>
      </c>
      <c r="F41" s="37" t="s">
        <v>59</v>
      </c>
      <c r="G41" s="37">
        <v>16</v>
      </c>
      <c r="H41" s="38">
        <f>VLOOKUP(F41,'[1]ORISSA SALES NETWORK'!$C$3:$F$211,4,FALSE)</f>
        <v>68</v>
      </c>
      <c r="I41" s="38">
        <f t="shared" si="5"/>
        <v>96</v>
      </c>
      <c r="J41" s="38">
        <v>20</v>
      </c>
      <c r="K41" s="38">
        <f t="shared" si="4"/>
        <v>1204</v>
      </c>
      <c r="L41" s="37"/>
    </row>
    <row r="42" spans="1:12" s="39" customFormat="1" ht="15" customHeight="1">
      <c r="A42" s="36">
        <v>38</v>
      </c>
      <c r="B42" s="37" t="s">
        <v>123</v>
      </c>
      <c r="C42" s="37" t="s">
        <v>126</v>
      </c>
      <c r="D42" s="37" t="s">
        <v>127</v>
      </c>
      <c r="E42" s="37" t="s">
        <v>14</v>
      </c>
      <c r="F42" s="37" t="s">
        <v>9</v>
      </c>
      <c r="G42" s="37">
        <v>3</v>
      </c>
      <c r="H42" s="38">
        <f>VLOOKUP(F42,'[1]ORISSA SALES NETWORK'!$C$4:$G$212,5,FALSE)</f>
        <v>116</v>
      </c>
      <c r="I42" s="38">
        <f>G42*10</f>
        <v>30</v>
      </c>
      <c r="J42" s="38"/>
      <c r="K42" s="38">
        <f t="shared" si="4"/>
        <v>378</v>
      </c>
      <c r="L42" s="37" t="s">
        <v>0</v>
      </c>
    </row>
    <row r="43" spans="1:12" s="39" customFormat="1" ht="15" customHeight="1">
      <c r="A43" s="36"/>
      <c r="B43" s="37" t="s">
        <v>123</v>
      </c>
      <c r="C43" s="37" t="s">
        <v>126</v>
      </c>
      <c r="D43" s="37" t="s">
        <v>127</v>
      </c>
      <c r="E43" s="37" t="s">
        <v>14</v>
      </c>
      <c r="F43" s="37" t="s">
        <v>9</v>
      </c>
      <c r="G43" s="37">
        <v>4</v>
      </c>
      <c r="H43" s="38">
        <f>VLOOKUP(F43,'[1]ORISSA SALES NETWORK'!$C$3:$F$211,4,FALSE)</f>
        <v>68</v>
      </c>
      <c r="I43" s="38">
        <f t="shared" ref="I43:I44" si="6">G43*6</f>
        <v>24</v>
      </c>
      <c r="J43" s="38">
        <v>20</v>
      </c>
      <c r="K43" s="38">
        <f t="shared" si="4"/>
        <v>316</v>
      </c>
      <c r="L43" s="37"/>
    </row>
    <row r="44" spans="1:12" s="39" customFormat="1" ht="15" customHeight="1">
      <c r="A44" s="36">
        <v>39</v>
      </c>
      <c r="B44" s="37" t="s">
        <v>123</v>
      </c>
      <c r="C44" s="37" t="s">
        <v>128</v>
      </c>
      <c r="D44" s="37" t="s">
        <v>129</v>
      </c>
      <c r="E44" s="37" t="s">
        <v>14</v>
      </c>
      <c r="F44" s="37" t="s">
        <v>7</v>
      </c>
      <c r="G44" s="37">
        <v>1</v>
      </c>
      <c r="H44" s="38">
        <f>VLOOKUP(F44,'[1]ORISSA SALES NETWORK'!$C$3:$F$211,4,FALSE)</f>
        <v>68</v>
      </c>
      <c r="I44" s="38">
        <f>G44*6</f>
        <v>6</v>
      </c>
      <c r="J44" s="38">
        <v>20</v>
      </c>
      <c r="K44" s="38">
        <f>G44*H44+I44+J44+5</f>
        <v>99</v>
      </c>
      <c r="L44" s="37"/>
    </row>
    <row r="45" spans="1:12" s="39" customFormat="1" ht="15" customHeight="1">
      <c r="A45" s="36">
        <v>40</v>
      </c>
      <c r="B45" s="37" t="s">
        <v>123</v>
      </c>
      <c r="C45" s="37" t="s">
        <v>130</v>
      </c>
      <c r="D45" s="37" t="s">
        <v>131</v>
      </c>
      <c r="E45" s="37" t="s">
        <v>14</v>
      </c>
      <c r="F45" s="37" t="s">
        <v>28</v>
      </c>
      <c r="G45" s="37">
        <v>14</v>
      </c>
      <c r="H45" s="38">
        <f>VLOOKUP(F45,'[1]ORISSA SALES NETWORK'!$C$3:$F$211,4,FALSE)</f>
        <v>79</v>
      </c>
      <c r="I45" s="38">
        <f>G45*6</f>
        <v>84</v>
      </c>
      <c r="J45" s="38">
        <v>20</v>
      </c>
      <c r="K45" s="38">
        <f>G45*H45+I45+J45</f>
        <v>1210</v>
      </c>
      <c r="L45" s="37"/>
    </row>
    <row r="46" spans="1:12" ht="15" customHeight="1">
      <c r="A46" s="12">
        <v>41</v>
      </c>
      <c r="B46" s="8" t="s">
        <v>132</v>
      </c>
      <c r="C46" s="8" t="s">
        <v>133</v>
      </c>
      <c r="D46" s="8" t="s">
        <v>134</v>
      </c>
      <c r="E46" s="8" t="s">
        <v>14</v>
      </c>
      <c r="F46" s="8" t="s">
        <v>28</v>
      </c>
      <c r="G46" s="8">
        <v>5</v>
      </c>
      <c r="H46" s="10">
        <f>VLOOKUP(F46,'[1]ORISSA SALES NETWORK'!$C$3:$F$211,4,FALSE)</f>
        <v>79</v>
      </c>
      <c r="I46" s="10">
        <f>G46*6</f>
        <v>30</v>
      </c>
      <c r="J46" s="10">
        <v>20</v>
      </c>
      <c r="K46" s="10">
        <f>G46*H46+I46+J46</f>
        <v>445</v>
      </c>
      <c r="L46" s="8"/>
    </row>
    <row r="47" spans="1:12" ht="15" customHeight="1">
      <c r="A47" s="12">
        <v>42</v>
      </c>
      <c r="B47" s="8" t="s">
        <v>135</v>
      </c>
      <c r="C47" s="8" t="s">
        <v>136</v>
      </c>
      <c r="D47" s="8" t="s">
        <v>137</v>
      </c>
      <c r="E47" s="8" t="s">
        <v>14</v>
      </c>
      <c r="F47" s="9" t="s">
        <v>138</v>
      </c>
      <c r="G47" s="8">
        <v>1</v>
      </c>
      <c r="H47" s="10">
        <f>VLOOKUP(F47,'[1]ORISSA SALES NETWORK'!$C$3:$F$211,4,FALSE)</f>
        <v>80</v>
      </c>
      <c r="I47" s="10">
        <f>G47*6</f>
        <v>6</v>
      </c>
      <c r="J47" s="10">
        <v>20</v>
      </c>
      <c r="K47" s="10">
        <f>G47*H47+I47+J47+5</f>
        <v>111</v>
      </c>
      <c r="L47" s="8"/>
    </row>
    <row r="48" spans="1:12" ht="15" customHeight="1">
      <c r="A48" s="12">
        <v>43</v>
      </c>
      <c r="B48" s="8" t="s">
        <v>135</v>
      </c>
      <c r="C48" s="8" t="s">
        <v>139</v>
      </c>
      <c r="D48" s="8" t="s">
        <v>140</v>
      </c>
      <c r="E48" s="8" t="s">
        <v>14</v>
      </c>
      <c r="F48" s="8" t="s">
        <v>9</v>
      </c>
      <c r="G48" s="8">
        <v>2</v>
      </c>
      <c r="H48" s="10">
        <f>VLOOKUP(F48,'[1]ORISSA SALES NETWORK'!$C$3:$F$211,4,FALSE)</f>
        <v>68</v>
      </c>
      <c r="I48" s="10">
        <f>G48*6</f>
        <v>12</v>
      </c>
      <c r="J48" s="10">
        <v>20</v>
      </c>
      <c r="K48" s="10">
        <f>G48*H48+I48+J48</f>
        <v>168</v>
      </c>
      <c r="L48" s="8"/>
    </row>
    <row r="49" spans="1:14" ht="15" customHeight="1">
      <c r="A49" s="33" t="s">
        <v>143</v>
      </c>
      <c r="B49" s="34"/>
      <c r="C49" s="34"/>
      <c r="D49" s="34"/>
      <c r="E49" s="34"/>
      <c r="F49" s="34"/>
      <c r="G49" s="34"/>
      <c r="H49" s="34"/>
      <c r="I49" s="34"/>
      <c r="J49" s="35"/>
      <c r="K49" s="13">
        <f>ROUND(SUM(K4:K48),0)</f>
        <v>20176</v>
      </c>
      <c r="L49" s="14"/>
      <c r="N49" s="16"/>
    </row>
    <row r="50" spans="1:14" ht="15" customHeight="1" thickBot="1">
      <c r="A50" s="15"/>
      <c r="G50" s="11">
        <f>SUM(G4:G48)</f>
        <v>228</v>
      </c>
      <c r="H50" s="16"/>
      <c r="I50" s="16"/>
      <c r="J50" s="16"/>
      <c r="K50" s="16"/>
    </row>
    <row r="51" spans="1:14" s="1" customFormat="1" ht="15" customHeight="1">
      <c r="A51" s="17" t="s">
        <v>21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4" s="1" customFormat="1" ht="15" customHeight="1" thickBot="1">
      <c r="A52" s="20" t="s">
        <v>30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2"/>
    </row>
    <row r="53" spans="1:14" s="1" customFormat="1" ht="30" customHeight="1" thickBot="1">
      <c r="A53" s="23" t="s">
        <v>22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5"/>
    </row>
  </sheetData>
  <sortState ref="B2:G43">
    <sortCondition ref="B2:B43"/>
  </sortState>
  <mergeCells count="8">
    <mergeCell ref="A51:L51"/>
    <mergeCell ref="A52:L52"/>
    <mergeCell ref="A53:L53"/>
    <mergeCell ref="A1:H1"/>
    <mergeCell ref="I1:L1"/>
    <mergeCell ref="A2:H2"/>
    <mergeCell ref="I2:L2"/>
    <mergeCell ref="A49:J49"/>
  </mergeCells>
  <conditionalFormatting sqref="C4:C33 C35:C42 C44:C50">
    <cfRule type="duplicateValues" dxfId="3" priority="4"/>
  </conditionalFormatting>
  <conditionalFormatting sqref="C34">
    <cfRule type="duplicateValues" dxfId="2" priority="2"/>
  </conditionalFormatting>
  <conditionalFormatting sqref="C43">
    <cfRule type="duplicateValues" dxfId="1" priority="1"/>
  </conditionalFormatting>
  <pageMargins left="0.31496062992125984" right="0.19685039370078741" top="0.43" bottom="0.47" header="0.26" footer="0.23"/>
  <pageSetup paperSize="9" scale="8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2025-12-08T14:48:56Z</cp:lastPrinted>
  <dcterms:created xsi:type="dcterms:W3CDTF">2025-09-11T10:38:03Z</dcterms:created>
  <dcterms:modified xsi:type="dcterms:W3CDTF">2025-12-17T08:36:50Z</dcterms:modified>
</cp:coreProperties>
</file>