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Invoice!$A$3:$N$35</definedName>
    <definedName name="_xlnm.Print_Titles" localSheetId="0">Invoice!$2:$2</definedName>
  </definedNames>
  <calcPr calcId="124519"/>
</workbook>
</file>

<file path=xl/calcChain.xml><?xml version="1.0" encoding="utf-8"?>
<calcChain xmlns="http://schemas.openxmlformats.org/spreadsheetml/2006/main">
  <c r="G32" i="1"/>
  <c r="J30"/>
  <c r="I30"/>
  <c r="H30"/>
  <c r="L30" s="1"/>
  <c r="J29"/>
  <c r="I29"/>
  <c r="H29"/>
  <c r="J28"/>
  <c r="I28"/>
  <c r="H28"/>
  <c r="L28" s="1"/>
  <c r="J27"/>
  <c r="I27"/>
  <c r="H27"/>
  <c r="J26"/>
  <c r="I26"/>
  <c r="H26"/>
  <c r="L26" s="1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J18"/>
  <c r="I18"/>
  <c r="H18"/>
  <c r="L18" s="1"/>
  <c r="J17"/>
  <c r="I17"/>
  <c r="H17"/>
  <c r="L17" s="1"/>
  <c r="J16"/>
  <c r="I16"/>
  <c r="H16"/>
  <c r="L16" s="1"/>
  <c r="J15"/>
  <c r="I15"/>
  <c r="H15"/>
  <c r="L15" s="1"/>
  <c r="J14"/>
  <c r="I14"/>
  <c r="H14"/>
  <c r="J13"/>
  <c r="I13"/>
  <c r="H13"/>
  <c r="L13" s="1"/>
  <c r="J12"/>
  <c r="I12"/>
  <c r="H12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19" l="1"/>
  <c r="L8"/>
  <c r="L10"/>
  <c r="L12"/>
  <c r="L21"/>
  <c r="L23"/>
  <c r="L25"/>
  <c r="L27"/>
  <c r="L29"/>
  <c r="L4"/>
  <c r="L6"/>
  <c r="L14"/>
  <c r="L31" l="1"/>
</calcChain>
</file>

<file path=xl/sharedStrings.xml><?xml version="1.0" encoding="utf-8"?>
<sst xmlns="http://schemas.openxmlformats.org/spreadsheetml/2006/main" count="210" uniqueCount="104">
  <si>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</si>
  <si>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</si>
  <si>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</si>
  <si>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</si>
  <si>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</si>
  <si>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</si>
  <si>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FROM</t>
  </si>
  <si>
    <t>DESTINATION</t>
  </si>
  <si>
    <t>HML</t>
  </si>
  <si>
    <t>DD.CH.</t>
  </si>
  <si>
    <t>LR CH.</t>
  </si>
  <si>
    <t>AMT.</t>
  </si>
  <si>
    <t>LR NO.</t>
  </si>
  <si>
    <t>INV. NO.</t>
  </si>
  <si>
    <t>Invoice
PRAGATI LOGISTICS,
SAMANTA SAHI 
KHUNTIA LANE,8984191006
GST :21AGHPB9356M1Z9</t>
  </si>
  <si>
    <t>PRODUCT</t>
  </si>
  <si>
    <t>CTC</t>
  </si>
  <si>
    <t>LAXMAN REKHA</t>
  </si>
  <si>
    <t>RAT KILLER</t>
  </si>
  <si>
    <t>HIC</t>
  </si>
  <si>
    <t>BARGARH</t>
  </si>
  <si>
    <t>BALUGAON</t>
  </si>
  <si>
    <t xml:space="preserve">
To, 
AMAR ENTERPRISES
Address: C/o Susanti Rout Ward no. 19 Ground floor 
Samanta Sahi, Cuttack 753001, ODISHA,9937006936
GST No: 21ALUPK0101F1ZQ
</t>
  </si>
  <si>
    <t>BALAKATI</t>
  </si>
  <si>
    <t>RAIRANGPUR</t>
  </si>
  <si>
    <t>JALESWAR</t>
  </si>
  <si>
    <t>KARANJIA</t>
  </si>
  <si>
    <t>Declaration � Kindly verify and confirm before 20/12/2024</t>
  </si>
  <si>
    <t>PARTY NAME</t>
  </si>
  <si>
    <t>01/11/2024</t>
  </si>
  <si>
    <t>PL/DO/15071</t>
  </si>
  <si>
    <t>455</t>
  </si>
  <si>
    <t>PRASAD AGENCIES</t>
  </si>
  <si>
    <t>PL/MA/10407</t>
  </si>
  <si>
    <t>453</t>
  </si>
  <si>
    <t>BETANATI</t>
  </si>
  <si>
    <t>MAA MANGALA BETANATI</t>
  </si>
  <si>
    <t>02/11/2024</t>
  </si>
  <si>
    <t>PL/DO/15159</t>
  </si>
  <si>
    <t>458</t>
  </si>
  <si>
    <t>NIMAPARA</t>
  </si>
  <si>
    <t>SUBHADRA TRADERS</t>
  </si>
  <si>
    <t>PL/MA/10521</t>
  </si>
  <si>
    <t>459</t>
  </si>
  <si>
    <t>DEOGARH</t>
  </si>
  <si>
    <t>SAI RAM AGENCIES DEGRH</t>
  </si>
  <si>
    <t>06/11/2024</t>
  </si>
  <si>
    <t>PL/MA/10700</t>
  </si>
  <si>
    <t>469</t>
  </si>
  <si>
    <t>GANAPATI TRADERS</t>
  </si>
  <si>
    <t>PL/MA/10707</t>
  </si>
  <si>
    <t>160</t>
  </si>
  <si>
    <t xml:space="preserve"> BIJAY TRADERS</t>
  </si>
  <si>
    <t>08/11/2024</t>
  </si>
  <si>
    <t>PL/DO/15594</t>
  </si>
  <si>
    <t>475</t>
  </si>
  <si>
    <t>MADAN MOHAN TRADING</t>
  </si>
  <si>
    <t>PL/MA/10863</t>
  </si>
  <si>
    <t>472</t>
  </si>
  <si>
    <t>13/11/2024</t>
  </si>
  <si>
    <t>PL/MA/11113</t>
  </si>
  <si>
    <t>488</t>
  </si>
  <si>
    <t>15/11/2024</t>
  </si>
  <si>
    <t>PL/DO/16149</t>
  </si>
  <si>
    <t>162</t>
  </si>
  <si>
    <t>DHENKANAL</t>
  </si>
  <si>
    <t>SHREE LAXMI PLASTIC</t>
  </si>
  <si>
    <t>PL/DO/16152</t>
  </si>
  <si>
    <t>491</t>
  </si>
  <si>
    <t>JATNI</t>
  </si>
  <si>
    <t>JYOTI TRADERS</t>
  </si>
  <si>
    <t>19/11/2024</t>
  </si>
  <si>
    <t>PL/DO/16326</t>
  </si>
  <si>
    <t>496</t>
  </si>
  <si>
    <t>KAMAKHYANAGAR</t>
  </si>
  <si>
    <t>HANUMAN AGENCY</t>
  </si>
  <si>
    <t>PL/DO/16330</t>
  </si>
  <si>
    <t>494</t>
  </si>
  <si>
    <t>21/11/2024</t>
  </si>
  <si>
    <t>PL/MA/11430</t>
  </si>
  <si>
    <t>505</t>
  </si>
  <si>
    <t>BARBIL</t>
  </si>
  <si>
    <t>ANITA DEVI ENTERPRISES</t>
  </si>
  <si>
    <t>26/11/2024</t>
  </si>
  <si>
    <t>PL/DO/16764</t>
  </si>
  <si>
    <t>515</t>
  </si>
  <si>
    <t>JANKIA</t>
  </si>
  <si>
    <t>BAJRANG ASSOCIATES</t>
  </si>
  <si>
    <t>27/11/2024</t>
  </si>
  <si>
    <t>PL/MA/11660</t>
  </si>
  <si>
    <t>519</t>
  </si>
  <si>
    <t>PL/MA/11661</t>
  </si>
  <si>
    <t>516</t>
  </si>
  <si>
    <t>SHYAM RAS</t>
  </si>
  <si>
    <t>28/11/2024</t>
  </si>
  <si>
    <t>PL/MA/11741</t>
  </si>
  <si>
    <t>524</t>
  </si>
  <si>
    <t>SORO</t>
  </si>
  <si>
    <t>OM PRAKASH RAJENDRA KUMAR</t>
  </si>
  <si>
    <t>PL/MA/11742</t>
  </si>
  <si>
    <t>525</t>
  </si>
  <si>
    <t>KRISHNA AGENCYS</t>
  </si>
  <si>
    <t>(RUPEES ELEVEN THOUSAND THIRTY NINE ONLY)</t>
  </si>
  <si>
    <t>Bill Date: 30/11/2024
Bill NO : 28124
Total Amount: 11039.00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</si>
</sst>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0" fontId="3" fillId="0" borderId="19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1" fillId="0" borderId="23" xfId="0" applyNumberFormat="1" applyFont="1" applyBorder="1" applyAlignment="1">
      <alignment horizontal="right" vertic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1" fillId="0" borderId="26" xfId="0" applyNumberFormat="1" applyFont="1" applyBorder="1" applyAlignment="1">
      <alignment horizontal="center"/>
    </xf>
    <xf numFmtId="2" fontId="0" fillId="0" borderId="25" xfId="0" applyNumberFormat="1" applyFont="1" applyBorder="1"/>
    <xf numFmtId="0" fontId="0" fillId="0" borderId="27" xfId="0" applyNumberFormat="1" applyFont="1" applyBorder="1"/>
    <xf numFmtId="0" fontId="0" fillId="0" borderId="28" xfId="0" applyNumberFormat="1" applyFont="1" applyBorder="1" applyAlignment="1">
      <alignment horizontal="center"/>
    </xf>
    <xf numFmtId="0" fontId="0" fillId="0" borderId="29" xfId="0" applyNumberFormat="1" applyFont="1" applyBorder="1"/>
    <xf numFmtId="0" fontId="0" fillId="0" borderId="29" xfId="0" applyNumberFormat="1" applyFont="1" applyFill="1" applyBorder="1"/>
    <xf numFmtId="2" fontId="0" fillId="0" borderId="29" xfId="0" applyNumberFormat="1" applyFont="1" applyBorder="1"/>
    <xf numFmtId="0" fontId="0" fillId="0" borderId="30" xfId="0" applyNumberFormat="1" applyFont="1" applyBorder="1"/>
    <xf numFmtId="0" fontId="3" fillId="0" borderId="3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center" wrapText="1"/>
    </xf>
    <xf numFmtId="0" fontId="0" fillId="0" borderId="5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238124</xdr:colOff>
      <xdr:row>0</xdr:row>
      <xdr:rowOff>914400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4300"/>
          <a:ext cx="464819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0-21/QUOTATION/AMAR%20ENTERPRISES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DESTINATION</v>
          </cell>
          <cell r="C1" t="str">
            <v>HIC</v>
          </cell>
          <cell r="D1" t="str">
            <v>LAXMAN 
REKHA</v>
          </cell>
          <cell r="E1" t="str">
            <v>RAT 
KILLER</v>
          </cell>
        </row>
        <row r="2">
          <cell r="B2" t="str">
            <v>RAHAMA</v>
          </cell>
          <cell r="C2">
            <v>100</v>
          </cell>
          <cell r="D2">
            <v>73</v>
          </cell>
          <cell r="E2">
            <v>40</v>
          </cell>
        </row>
        <row r="3">
          <cell r="B3" t="str">
            <v>BHADRAK</v>
          </cell>
          <cell r="C3">
            <v>100</v>
          </cell>
          <cell r="D3">
            <v>73</v>
          </cell>
          <cell r="E3">
            <v>40</v>
          </cell>
        </row>
        <row r="4">
          <cell r="B4" t="str">
            <v>PURI</v>
          </cell>
          <cell r="C4">
            <v>100</v>
          </cell>
          <cell r="D4">
            <v>73</v>
          </cell>
          <cell r="E4">
            <v>40</v>
          </cell>
        </row>
        <row r="5">
          <cell r="B5" t="str">
            <v>CHARAMPA</v>
          </cell>
          <cell r="C5">
            <v>100</v>
          </cell>
          <cell r="D5">
            <v>78</v>
          </cell>
          <cell r="E5">
            <v>40</v>
          </cell>
        </row>
        <row r="6">
          <cell r="B6" t="str">
            <v>JAJPUR TOWN</v>
          </cell>
          <cell r="D6">
            <v>73</v>
          </cell>
          <cell r="E6">
            <v>42</v>
          </cell>
        </row>
        <row r="7">
          <cell r="B7" t="str">
            <v>DOLASAHI</v>
          </cell>
          <cell r="E7">
            <v>42</v>
          </cell>
        </row>
        <row r="8">
          <cell r="B8" t="str">
            <v>GUAMAL</v>
          </cell>
          <cell r="D8">
            <v>83</v>
          </cell>
          <cell r="E8">
            <v>45</v>
          </cell>
        </row>
        <row r="9">
          <cell r="B9" t="str">
            <v>JAJPUR ROAD</v>
          </cell>
          <cell r="C9">
            <v>100</v>
          </cell>
          <cell r="D9">
            <v>73</v>
          </cell>
          <cell r="E9">
            <v>50</v>
          </cell>
        </row>
        <row r="10">
          <cell r="B10" t="str">
            <v>BALUGAON</v>
          </cell>
          <cell r="D10">
            <v>73</v>
          </cell>
          <cell r="E10">
            <v>50</v>
          </cell>
        </row>
        <row r="11">
          <cell r="B11" t="str">
            <v>BALIAPAL</v>
          </cell>
          <cell r="D11">
            <v>100</v>
          </cell>
          <cell r="E11">
            <v>60</v>
          </cell>
        </row>
        <row r="12">
          <cell r="B12" t="str">
            <v>RAIRANGPUR</v>
          </cell>
          <cell r="C12">
            <v>150</v>
          </cell>
          <cell r="D12">
            <v>120</v>
          </cell>
          <cell r="E12">
            <v>60</v>
          </cell>
        </row>
        <row r="13">
          <cell r="B13" t="str">
            <v>NAYAHATA</v>
          </cell>
          <cell r="C13">
            <v>100</v>
          </cell>
          <cell r="D13">
            <v>70</v>
          </cell>
          <cell r="E13">
            <v>40</v>
          </cell>
        </row>
        <row r="14">
          <cell r="B14" t="str">
            <v>SORO</v>
          </cell>
          <cell r="C14">
            <v>100</v>
          </cell>
          <cell r="D14">
            <v>73</v>
          </cell>
          <cell r="E14">
            <v>45</v>
          </cell>
        </row>
        <row r="15">
          <cell r="B15" t="str">
            <v>BALAKATI</v>
          </cell>
          <cell r="C15">
            <v>100</v>
          </cell>
          <cell r="D15">
            <v>73</v>
          </cell>
          <cell r="E15">
            <v>45</v>
          </cell>
        </row>
        <row r="16">
          <cell r="B16" t="str">
            <v>BHUBANESWAR</v>
          </cell>
          <cell r="C16">
            <v>100</v>
          </cell>
          <cell r="D16">
            <v>73</v>
          </cell>
          <cell r="E16">
            <v>35</v>
          </cell>
        </row>
        <row r="17">
          <cell r="B17" t="str">
            <v>JAGATSINGHPUR</v>
          </cell>
          <cell r="C17">
            <v>100</v>
          </cell>
          <cell r="D17">
            <v>73</v>
          </cell>
          <cell r="E17">
            <v>40</v>
          </cell>
        </row>
        <row r="18">
          <cell r="B18" t="str">
            <v>JATNI</v>
          </cell>
          <cell r="D18">
            <v>73</v>
          </cell>
        </row>
        <row r="19">
          <cell r="B19" t="str">
            <v>KARANJIA</v>
          </cell>
          <cell r="D19">
            <v>73</v>
          </cell>
          <cell r="E19">
            <v>45</v>
          </cell>
        </row>
        <row r="20">
          <cell r="B20" t="str">
            <v>KHURDA</v>
          </cell>
          <cell r="D20">
            <v>73</v>
          </cell>
          <cell r="E20">
            <v>35</v>
          </cell>
        </row>
        <row r="21">
          <cell r="B21" t="str">
            <v>PATTAMUNDAI</v>
          </cell>
          <cell r="D21">
            <v>73</v>
          </cell>
          <cell r="E21">
            <v>45</v>
          </cell>
        </row>
        <row r="22">
          <cell r="B22" t="str">
            <v>JANKIA</v>
          </cell>
          <cell r="D22">
            <v>73</v>
          </cell>
          <cell r="E22">
            <v>35</v>
          </cell>
        </row>
        <row r="23">
          <cell r="B23" t="str">
            <v>KENDRAPARA</v>
          </cell>
          <cell r="C23">
            <v>100</v>
          </cell>
          <cell r="D23">
            <v>73</v>
          </cell>
          <cell r="E23">
            <v>40</v>
          </cell>
        </row>
        <row r="24">
          <cell r="B24" t="str">
            <v>SALIPUR</v>
          </cell>
          <cell r="C24">
            <v>100</v>
          </cell>
          <cell r="D24">
            <v>73</v>
          </cell>
        </row>
        <row r="25">
          <cell r="B25" t="str">
            <v>NEMALA</v>
          </cell>
          <cell r="D25">
            <v>73</v>
          </cell>
        </row>
        <row r="26">
          <cell r="B26" t="str">
            <v>KAMAKHYANAGAR</v>
          </cell>
          <cell r="C26">
            <v>100</v>
          </cell>
          <cell r="D26">
            <v>78</v>
          </cell>
          <cell r="E26">
            <v>40</v>
          </cell>
        </row>
        <row r="27">
          <cell r="B27" t="str">
            <v>NAYAGARH</v>
          </cell>
          <cell r="C27">
            <v>120</v>
          </cell>
          <cell r="D27">
            <v>85</v>
          </cell>
          <cell r="E27">
            <v>40</v>
          </cell>
        </row>
        <row r="28">
          <cell r="B28" t="str">
            <v>JALESWAR</v>
          </cell>
          <cell r="D28">
            <v>90</v>
          </cell>
          <cell r="E28">
            <v>50</v>
          </cell>
        </row>
        <row r="29">
          <cell r="B29" t="str">
            <v>DASPALLA</v>
          </cell>
          <cell r="C29">
            <v>100</v>
          </cell>
          <cell r="D29">
            <v>100</v>
          </cell>
          <cell r="E29">
            <v>45</v>
          </cell>
        </row>
        <row r="30">
          <cell r="B30" t="str">
            <v>BETANATI</v>
          </cell>
          <cell r="D30">
            <v>100</v>
          </cell>
          <cell r="E30">
            <v>50</v>
          </cell>
        </row>
        <row r="31">
          <cell r="B31" t="str">
            <v>KUCHINDA</v>
          </cell>
          <cell r="C31">
            <v>250</v>
          </cell>
          <cell r="D31">
            <v>115</v>
          </cell>
          <cell r="E31">
            <v>75</v>
          </cell>
        </row>
        <row r="32">
          <cell r="B32" t="str">
            <v>ANGUL</v>
          </cell>
          <cell r="C32">
            <v>100</v>
          </cell>
          <cell r="D32">
            <v>73</v>
          </cell>
          <cell r="E32">
            <v>40</v>
          </cell>
        </row>
        <row r="33">
          <cell r="B33" t="str">
            <v>DHENKANAL</v>
          </cell>
          <cell r="C33">
            <v>100</v>
          </cell>
          <cell r="D33">
            <v>73</v>
          </cell>
          <cell r="E33">
            <v>40</v>
          </cell>
        </row>
        <row r="34">
          <cell r="B34" t="str">
            <v>ICHHAPUR GUAMAL</v>
          </cell>
          <cell r="C34">
            <v>125</v>
          </cell>
          <cell r="D34">
            <v>83</v>
          </cell>
        </row>
        <row r="35">
          <cell r="B35" t="str">
            <v>BARIPADA</v>
          </cell>
          <cell r="C35">
            <v>145</v>
          </cell>
          <cell r="D35">
            <v>85</v>
          </cell>
          <cell r="E35">
            <v>45</v>
          </cell>
        </row>
        <row r="36">
          <cell r="B36" t="str">
            <v>BALASORE</v>
          </cell>
          <cell r="C36">
            <v>100</v>
          </cell>
        </row>
        <row r="37">
          <cell r="B37" t="str">
            <v>BERHAMPUR</v>
          </cell>
        </row>
        <row r="38">
          <cell r="B38" t="str">
            <v>GOBINDPUR</v>
          </cell>
          <cell r="D38">
            <v>73</v>
          </cell>
          <cell r="E38">
            <v>40</v>
          </cell>
        </row>
        <row r="39">
          <cell r="B39" t="str">
            <v>JEYPORE</v>
          </cell>
          <cell r="C39">
            <v>141</v>
          </cell>
        </row>
        <row r="40">
          <cell r="B40" t="str">
            <v>KAKATPUR</v>
          </cell>
          <cell r="D40">
            <v>73</v>
          </cell>
          <cell r="E40">
            <v>40</v>
          </cell>
        </row>
        <row r="41">
          <cell r="B41" t="str">
            <v>KHARIAR ROAD</v>
          </cell>
        </row>
        <row r="42">
          <cell r="B42" t="str">
            <v>TALCHER</v>
          </cell>
          <cell r="C42">
            <v>120</v>
          </cell>
          <cell r="D42">
            <v>78</v>
          </cell>
          <cell r="E42">
            <v>42</v>
          </cell>
        </row>
        <row r="43">
          <cell r="B43" t="str">
            <v>NALCO</v>
          </cell>
        </row>
        <row r="44">
          <cell r="B44" t="str">
            <v>BARGARH</v>
          </cell>
          <cell r="D44">
            <v>110</v>
          </cell>
          <cell r="E44">
            <v>50</v>
          </cell>
        </row>
        <row r="45">
          <cell r="B45" t="str">
            <v>KANHEIPUR</v>
          </cell>
          <cell r="C45">
            <v>100</v>
          </cell>
          <cell r="D45">
            <v>73</v>
          </cell>
          <cell r="E45">
            <v>50</v>
          </cell>
        </row>
        <row r="46">
          <cell r="B46" t="str">
            <v>MOCHINDA</v>
          </cell>
          <cell r="D46">
            <v>100</v>
          </cell>
          <cell r="E46">
            <v>50</v>
          </cell>
        </row>
        <row r="47">
          <cell r="B47" t="str">
            <v>NIMAPARA</v>
          </cell>
          <cell r="C47">
            <v>100</v>
          </cell>
          <cell r="D47">
            <v>73</v>
          </cell>
          <cell r="E47">
            <v>40</v>
          </cell>
        </row>
        <row r="48">
          <cell r="B48" t="str">
            <v>SISUA</v>
          </cell>
          <cell r="C48">
            <v>100</v>
          </cell>
          <cell r="D48">
            <v>73</v>
          </cell>
        </row>
        <row r="49">
          <cell r="B49" t="str">
            <v>PARADEEP</v>
          </cell>
          <cell r="C49">
            <v>100</v>
          </cell>
          <cell r="D49">
            <v>73</v>
          </cell>
          <cell r="E49">
            <v>40</v>
          </cell>
        </row>
        <row r="50">
          <cell r="B50" t="str">
            <v>JODA</v>
          </cell>
          <cell r="C50">
            <v>150</v>
          </cell>
          <cell r="D50">
            <v>90</v>
          </cell>
          <cell r="E50">
            <v>50</v>
          </cell>
        </row>
        <row r="51">
          <cell r="B51" t="str">
            <v>ANANDAPUR</v>
          </cell>
          <cell r="C51">
            <v>115</v>
          </cell>
          <cell r="D51">
            <v>90</v>
          </cell>
          <cell r="E51">
            <v>50</v>
          </cell>
        </row>
        <row r="52">
          <cell r="B52" t="str">
            <v>SAKHIGOPAL</v>
          </cell>
          <cell r="C52">
            <v>100</v>
          </cell>
          <cell r="D52">
            <v>73</v>
          </cell>
          <cell r="E52">
            <v>40</v>
          </cell>
        </row>
        <row r="53">
          <cell r="B53" t="str">
            <v>PATASUNDARPUR</v>
          </cell>
          <cell r="C53">
            <v>100</v>
          </cell>
          <cell r="D53">
            <v>73</v>
          </cell>
          <cell r="E53">
            <v>40</v>
          </cell>
        </row>
        <row r="54">
          <cell r="B54" t="str">
            <v>BIRAMITRAPUR</v>
          </cell>
        </row>
        <row r="55">
          <cell r="B55" t="str">
            <v>AGARPADA</v>
          </cell>
          <cell r="C55">
            <v>130</v>
          </cell>
          <cell r="D55">
            <v>100</v>
          </cell>
          <cell r="E55">
            <v>50</v>
          </cell>
        </row>
        <row r="56">
          <cell r="B56" t="str">
            <v>BARBIL</v>
          </cell>
          <cell r="C56">
            <v>150</v>
          </cell>
          <cell r="D56">
            <v>90</v>
          </cell>
          <cell r="E56">
            <v>50</v>
          </cell>
        </row>
        <row r="57">
          <cell r="B57" t="str">
            <v>ROURKELA</v>
          </cell>
        </row>
        <row r="58">
          <cell r="B58" t="str">
            <v>RAJ KHARIAR</v>
          </cell>
        </row>
        <row r="59">
          <cell r="B59" t="str">
            <v>CHHANAGIRI</v>
          </cell>
          <cell r="D59">
            <v>73</v>
          </cell>
          <cell r="E59">
            <v>50</v>
          </cell>
        </row>
        <row r="60">
          <cell r="B60" t="str">
            <v>ITAMATI</v>
          </cell>
          <cell r="C60">
            <v>120</v>
          </cell>
          <cell r="D60">
            <v>85</v>
          </cell>
          <cell r="E60">
            <v>40</v>
          </cell>
        </row>
        <row r="61">
          <cell r="B61" t="str">
            <v>BRAHMAGIRI</v>
          </cell>
          <cell r="D61">
            <v>83</v>
          </cell>
          <cell r="E61">
            <v>50</v>
          </cell>
        </row>
        <row r="62">
          <cell r="B62" t="str">
            <v>SAMBALPUR</v>
          </cell>
        </row>
        <row r="63">
          <cell r="B63" t="str">
            <v>RAYAGADA</v>
          </cell>
          <cell r="C63">
            <v>145</v>
          </cell>
          <cell r="E63">
            <v>60</v>
          </cell>
        </row>
        <row r="64">
          <cell r="B64" t="str">
            <v>CHANDPUR</v>
          </cell>
          <cell r="D64">
            <v>73</v>
          </cell>
          <cell r="E64">
            <v>50</v>
          </cell>
        </row>
        <row r="65">
          <cell r="B65" t="str">
            <v>UMERKOT</v>
          </cell>
        </row>
        <row r="66">
          <cell r="B66" t="str">
            <v>RAJ NILAGIRI</v>
          </cell>
        </row>
        <row r="67">
          <cell r="B67" t="str">
            <v>KUJANG</v>
          </cell>
          <cell r="C67">
            <v>100</v>
          </cell>
          <cell r="D67">
            <v>73</v>
          </cell>
          <cell r="E67">
            <v>40</v>
          </cell>
        </row>
        <row r="68">
          <cell r="B68" t="str">
            <v>KEONJHAR</v>
          </cell>
        </row>
        <row r="69">
          <cell r="B69" t="str">
            <v>DEOGARH</v>
          </cell>
          <cell r="D69">
            <v>130</v>
          </cell>
          <cell r="E69">
            <v>70</v>
          </cell>
        </row>
        <row r="70">
          <cell r="B70" t="str">
            <v>JHARSUGUDA</v>
          </cell>
          <cell r="D70">
            <v>110</v>
          </cell>
          <cell r="E70">
            <v>50</v>
          </cell>
        </row>
        <row r="71">
          <cell r="B71" t="str">
            <v>CHANDANESWAR</v>
          </cell>
          <cell r="D71">
            <v>120</v>
          </cell>
          <cell r="E71">
            <v>65</v>
          </cell>
        </row>
        <row r="72">
          <cell r="B72" t="str">
            <v>REDHAKHOL</v>
          </cell>
          <cell r="D72">
            <v>120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workbookViewId="0">
      <selection activeCell="T3" sqref="T3"/>
    </sheetView>
  </sheetViews>
  <sheetFormatPr defaultColWidth="9.85546875" defaultRowHeight="15"/>
  <cols>
    <col min="1" max="1" width="4" style="1" bestFit="1" customWidth="1"/>
    <col min="2" max="2" width="10.7109375" style="1" bestFit="1" customWidth="1"/>
    <col min="3" max="3" width="13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5.140625" style="5" bestFit="1" customWidth="1"/>
    <col min="14" max="14" width="30.28515625" style="1" bestFit="1" customWidth="1"/>
    <col min="15" max="16384" width="9.85546875" style="1"/>
  </cols>
  <sheetData>
    <row r="1" spans="1:17" ht="83.25" customHeight="1" thickBot="1">
      <c r="A1" s="39"/>
      <c r="B1" s="40"/>
      <c r="C1" s="40"/>
      <c r="D1" s="40"/>
      <c r="E1" s="40"/>
      <c r="F1" s="40"/>
      <c r="G1" s="40"/>
      <c r="H1" s="40"/>
      <c r="I1" s="37" t="s">
        <v>14</v>
      </c>
      <c r="J1" s="37"/>
      <c r="K1" s="37"/>
      <c r="L1" s="37"/>
      <c r="M1" s="38"/>
    </row>
    <row r="2" spans="1:17" ht="90" customHeight="1" thickBot="1">
      <c r="A2" s="43" t="s">
        <v>22</v>
      </c>
      <c r="B2" s="44"/>
      <c r="C2" s="44"/>
      <c r="D2" s="44"/>
      <c r="E2" s="44"/>
      <c r="F2" s="44"/>
      <c r="G2" s="44"/>
      <c r="H2" s="45"/>
      <c r="I2" s="41" t="s">
        <v>103</v>
      </c>
      <c r="J2" s="41"/>
      <c r="K2" s="41"/>
      <c r="L2" s="41"/>
      <c r="M2" s="42"/>
    </row>
    <row r="3" spans="1:17" s="4" customFormat="1" ht="15.75" thickBot="1">
      <c r="A3" s="24" t="s">
        <v>5</v>
      </c>
      <c r="B3" s="25" t="s">
        <v>0</v>
      </c>
      <c r="C3" s="25" t="s">
        <v>12</v>
      </c>
      <c r="D3" s="25" t="s">
        <v>13</v>
      </c>
      <c r="E3" s="25" t="s">
        <v>6</v>
      </c>
      <c r="F3" s="25" t="s">
        <v>7</v>
      </c>
      <c r="G3" s="25" t="s">
        <v>1</v>
      </c>
      <c r="H3" s="26" t="s">
        <v>2</v>
      </c>
      <c r="I3" s="26" t="s">
        <v>8</v>
      </c>
      <c r="J3" s="26" t="s">
        <v>9</v>
      </c>
      <c r="K3" s="26" t="s">
        <v>10</v>
      </c>
      <c r="L3" s="26" t="s">
        <v>11</v>
      </c>
      <c r="M3" s="27" t="s">
        <v>15</v>
      </c>
      <c r="N3" s="9" t="s">
        <v>28</v>
      </c>
      <c r="P3" s="1"/>
      <c r="Q3" s="1"/>
    </row>
    <row r="4" spans="1:17" s="4" customFormat="1">
      <c r="A4" s="19">
        <v>1</v>
      </c>
      <c r="B4" s="20" t="s">
        <v>29</v>
      </c>
      <c r="C4" s="20" t="s">
        <v>30</v>
      </c>
      <c r="D4" s="20" t="s">
        <v>31</v>
      </c>
      <c r="E4" s="21" t="s">
        <v>16</v>
      </c>
      <c r="F4" s="20" t="s">
        <v>21</v>
      </c>
      <c r="G4" s="20">
        <v>10</v>
      </c>
      <c r="H4" s="22">
        <f>VLOOKUP(F4,[1]Sheet1!$B$1:$E$78,4,FALSE)</f>
        <v>50</v>
      </c>
      <c r="I4" s="22">
        <f t="shared" ref="I4:I30" si="0">G4*1</f>
        <v>10</v>
      </c>
      <c r="J4" s="22">
        <f>G4*6</f>
        <v>60</v>
      </c>
      <c r="K4" s="22">
        <v>25</v>
      </c>
      <c r="L4" s="22">
        <f t="shared" ref="L4:L30" si="1">G4*H4+I4+J4+K4</f>
        <v>595</v>
      </c>
      <c r="M4" s="23" t="s">
        <v>18</v>
      </c>
      <c r="N4" s="10" t="s">
        <v>32</v>
      </c>
      <c r="P4" s="1"/>
      <c r="Q4" s="1"/>
    </row>
    <row r="5" spans="1:17" s="4" customFormat="1">
      <c r="A5" s="11">
        <v>2</v>
      </c>
      <c r="B5" s="2" t="s">
        <v>29</v>
      </c>
      <c r="C5" s="2" t="s">
        <v>33</v>
      </c>
      <c r="D5" s="2" t="s">
        <v>34</v>
      </c>
      <c r="E5" s="6" t="s">
        <v>16</v>
      </c>
      <c r="F5" s="2" t="s">
        <v>35</v>
      </c>
      <c r="G5" s="2">
        <v>3</v>
      </c>
      <c r="H5" s="3">
        <f>VLOOKUP(F5,[1]Sheet1!$B$1:$D$81,3,FALSE)</f>
        <v>100</v>
      </c>
      <c r="I5" s="3">
        <f t="shared" si="0"/>
        <v>3</v>
      </c>
      <c r="J5" s="3">
        <f>G5*12</f>
        <v>36</v>
      </c>
      <c r="K5" s="3"/>
      <c r="L5" s="3">
        <f t="shared" si="1"/>
        <v>339</v>
      </c>
      <c r="M5" s="12" t="s">
        <v>17</v>
      </c>
      <c r="N5" s="10" t="s">
        <v>36</v>
      </c>
      <c r="P5" s="1"/>
      <c r="Q5" s="1"/>
    </row>
    <row r="6" spans="1:17" s="4" customFormat="1">
      <c r="A6" s="11"/>
      <c r="B6" s="2" t="s">
        <v>29</v>
      </c>
      <c r="C6" s="2" t="s">
        <v>33</v>
      </c>
      <c r="D6" s="2" t="s">
        <v>34</v>
      </c>
      <c r="E6" s="6" t="s">
        <v>16</v>
      </c>
      <c r="F6" s="2" t="s">
        <v>35</v>
      </c>
      <c r="G6" s="2">
        <v>9</v>
      </c>
      <c r="H6" s="3">
        <f>VLOOKUP(F6,[1]Sheet1!$B$1:$E$78,4,FALSE)</f>
        <v>50</v>
      </c>
      <c r="I6" s="3">
        <f t="shared" si="0"/>
        <v>9</v>
      </c>
      <c r="J6" s="3">
        <f>G6*6</f>
        <v>54</v>
      </c>
      <c r="K6" s="3">
        <v>25</v>
      </c>
      <c r="L6" s="3">
        <f t="shared" si="1"/>
        <v>538</v>
      </c>
      <c r="M6" s="12" t="s">
        <v>18</v>
      </c>
      <c r="N6" s="10" t="s">
        <v>36</v>
      </c>
      <c r="P6" s="1"/>
      <c r="Q6" s="1"/>
    </row>
    <row r="7" spans="1:17" s="4" customFormat="1">
      <c r="A7" s="11">
        <v>3</v>
      </c>
      <c r="B7" s="2" t="s">
        <v>37</v>
      </c>
      <c r="C7" s="2" t="s">
        <v>38</v>
      </c>
      <c r="D7" s="2" t="s">
        <v>39</v>
      </c>
      <c r="E7" s="6" t="s">
        <v>16</v>
      </c>
      <c r="F7" s="2" t="s">
        <v>40</v>
      </c>
      <c r="G7" s="2">
        <v>11</v>
      </c>
      <c r="H7" s="3">
        <f>VLOOKUP(F7,[1]Sheet1!$B$1:$E$78,4,FALSE)</f>
        <v>40</v>
      </c>
      <c r="I7" s="3">
        <f t="shared" si="0"/>
        <v>11</v>
      </c>
      <c r="J7" s="3">
        <f>G7*6</f>
        <v>66</v>
      </c>
      <c r="K7" s="3">
        <v>25</v>
      </c>
      <c r="L7" s="3">
        <f t="shared" si="1"/>
        <v>542</v>
      </c>
      <c r="M7" s="12" t="s">
        <v>18</v>
      </c>
      <c r="N7" s="10" t="s">
        <v>41</v>
      </c>
      <c r="P7" s="1"/>
      <c r="Q7" s="1"/>
    </row>
    <row r="8" spans="1:17" s="4" customFormat="1">
      <c r="A8" s="11">
        <v>4</v>
      </c>
      <c r="B8" s="2" t="s">
        <v>37</v>
      </c>
      <c r="C8" s="2" t="s">
        <v>42</v>
      </c>
      <c r="D8" s="2" t="s">
        <v>43</v>
      </c>
      <c r="E8" s="6" t="s">
        <v>16</v>
      </c>
      <c r="F8" s="2" t="s">
        <v>44</v>
      </c>
      <c r="G8" s="2">
        <v>3</v>
      </c>
      <c r="H8" s="3">
        <f>VLOOKUP(F8,[1]Sheet1!$B$1:$D$81,3,FALSE)</f>
        <v>130</v>
      </c>
      <c r="I8" s="3">
        <f t="shared" si="0"/>
        <v>3</v>
      </c>
      <c r="J8" s="3">
        <f>G8*12</f>
        <v>36</v>
      </c>
      <c r="K8" s="3"/>
      <c r="L8" s="3">
        <f t="shared" si="1"/>
        <v>429</v>
      </c>
      <c r="M8" s="12" t="s">
        <v>17</v>
      </c>
      <c r="N8" s="10" t="s">
        <v>45</v>
      </c>
      <c r="P8" s="1"/>
      <c r="Q8" s="1"/>
    </row>
    <row r="9" spans="1:17" s="4" customFormat="1">
      <c r="A9" s="11"/>
      <c r="B9" s="2" t="s">
        <v>37</v>
      </c>
      <c r="C9" s="2" t="s">
        <v>42</v>
      </c>
      <c r="D9" s="2" t="s">
        <v>43</v>
      </c>
      <c r="E9" s="6" t="s">
        <v>16</v>
      </c>
      <c r="F9" s="2" t="s">
        <v>44</v>
      </c>
      <c r="G9" s="2">
        <v>9</v>
      </c>
      <c r="H9" s="3">
        <f>VLOOKUP(F9,[1]Sheet1!$B$1:$E$78,4,FALSE)</f>
        <v>70</v>
      </c>
      <c r="I9" s="3">
        <f t="shared" si="0"/>
        <v>9</v>
      </c>
      <c r="J9" s="3">
        <f>G9*6</f>
        <v>54</v>
      </c>
      <c r="K9" s="3">
        <v>25</v>
      </c>
      <c r="L9" s="3">
        <f t="shared" si="1"/>
        <v>718</v>
      </c>
      <c r="M9" s="12" t="s">
        <v>18</v>
      </c>
      <c r="N9" s="10" t="s">
        <v>45</v>
      </c>
      <c r="P9" s="1"/>
      <c r="Q9" s="1"/>
    </row>
    <row r="10" spans="1:17" s="4" customFormat="1">
      <c r="A10" s="11">
        <v>5</v>
      </c>
      <c r="B10" s="2" t="s">
        <v>46</v>
      </c>
      <c r="C10" s="2" t="s">
        <v>47</v>
      </c>
      <c r="D10" s="2" t="s">
        <v>48</v>
      </c>
      <c r="E10" s="6" t="s">
        <v>16</v>
      </c>
      <c r="F10" s="2" t="s">
        <v>25</v>
      </c>
      <c r="G10" s="2">
        <v>8</v>
      </c>
      <c r="H10" s="3">
        <f>VLOOKUP(F10,[1]Sheet1!$B$1:$D$81,3,FALSE)</f>
        <v>90</v>
      </c>
      <c r="I10" s="3">
        <f t="shared" si="0"/>
        <v>8</v>
      </c>
      <c r="J10" s="3">
        <f>G10*12</f>
        <v>96</v>
      </c>
      <c r="K10" s="3"/>
      <c r="L10" s="3">
        <f t="shared" si="1"/>
        <v>824</v>
      </c>
      <c r="M10" s="12" t="s">
        <v>17</v>
      </c>
      <c r="N10" s="10" t="s">
        <v>49</v>
      </c>
      <c r="P10" s="1"/>
      <c r="Q10" s="1"/>
    </row>
    <row r="11" spans="1:17" s="4" customFormat="1">
      <c r="A11" s="11"/>
      <c r="B11" s="2" t="s">
        <v>46</v>
      </c>
      <c r="C11" s="2" t="s">
        <v>47</v>
      </c>
      <c r="D11" s="2" t="s">
        <v>48</v>
      </c>
      <c r="E11" s="6" t="s">
        <v>16</v>
      </c>
      <c r="F11" s="2" t="s">
        <v>25</v>
      </c>
      <c r="G11" s="2">
        <v>9</v>
      </c>
      <c r="H11" s="3">
        <f>VLOOKUP(F11,[1]Sheet1!$B$1:$E$78,4,FALSE)</f>
        <v>50</v>
      </c>
      <c r="I11" s="3">
        <f t="shared" si="0"/>
        <v>9</v>
      </c>
      <c r="J11" s="3">
        <f>G11*6</f>
        <v>54</v>
      </c>
      <c r="K11" s="3">
        <v>25</v>
      </c>
      <c r="L11" s="3">
        <f t="shared" si="1"/>
        <v>538</v>
      </c>
      <c r="M11" s="12" t="s">
        <v>18</v>
      </c>
      <c r="N11" s="10" t="s">
        <v>49</v>
      </c>
      <c r="P11" s="1"/>
      <c r="Q11" s="1"/>
    </row>
    <row r="12" spans="1:17" s="4" customFormat="1">
      <c r="A12" s="11">
        <v>6</v>
      </c>
      <c r="B12" s="2" t="s">
        <v>46</v>
      </c>
      <c r="C12" s="2" t="s">
        <v>50</v>
      </c>
      <c r="D12" s="2" t="s">
        <v>51</v>
      </c>
      <c r="E12" s="6" t="s">
        <v>16</v>
      </c>
      <c r="F12" s="2" t="s">
        <v>24</v>
      </c>
      <c r="G12" s="2">
        <v>1</v>
      </c>
      <c r="H12" s="3">
        <f>VLOOKUP(F12,[1]Sheet1!$B$1:$C$80,2,FALSE)</f>
        <v>150</v>
      </c>
      <c r="I12" s="3">
        <f t="shared" si="0"/>
        <v>1</v>
      </c>
      <c r="J12" s="3">
        <f>G12*15</f>
        <v>15</v>
      </c>
      <c r="K12" s="3"/>
      <c r="L12" s="3">
        <f t="shared" si="1"/>
        <v>166</v>
      </c>
      <c r="M12" s="12" t="s">
        <v>19</v>
      </c>
      <c r="N12" s="10" t="s">
        <v>52</v>
      </c>
      <c r="P12" s="1"/>
      <c r="Q12" s="1"/>
    </row>
    <row r="13" spans="1:17" s="4" customFormat="1">
      <c r="A13" s="11"/>
      <c r="B13" s="2" t="s">
        <v>46</v>
      </c>
      <c r="C13" s="2" t="s">
        <v>50</v>
      </c>
      <c r="D13" s="2" t="s">
        <v>51</v>
      </c>
      <c r="E13" s="6" t="s">
        <v>16</v>
      </c>
      <c r="F13" s="2" t="s">
        <v>24</v>
      </c>
      <c r="G13" s="2">
        <v>2</v>
      </c>
      <c r="H13" s="3">
        <f>VLOOKUP(F13,[1]Sheet1!$B$1:$D$81,3,FALSE)</f>
        <v>120</v>
      </c>
      <c r="I13" s="3">
        <f t="shared" si="0"/>
        <v>2</v>
      </c>
      <c r="J13" s="3">
        <f>G13*12</f>
        <v>24</v>
      </c>
      <c r="K13" s="3">
        <v>25</v>
      </c>
      <c r="L13" s="3">
        <f t="shared" si="1"/>
        <v>291</v>
      </c>
      <c r="M13" s="12" t="s">
        <v>17</v>
      </c>
      <c r="N13" s="10" t="s">
        <v>52</v>
      </c>
      <c r="P13" s="1"/>
      <c r="Q13" s="1"/>
    </row>
    <row r="14" spans="1:17" s="4" customFormat="1">
      <c r="A14" s="11">
        <v>7</v>
      </c>
      <c r="B14" s="2" t="s">
        <v>53</v>
      </c>
      <c r="C14" s="2" t="s">
        <v>54</v>
      </c>
      <c r="D14" s="2" t="s">
        <v>55</v>
      </c>
      <c r="E14" s="6" t="s">
        <v>16</v>
      </c>
      <c r="F14" s="2" t="s">
        <v>23</v>
      </c>
      <c r="G14" s="2">
        <v>2</v>
      </c>
      <c r="H14" s="3">
        <f>VLOOKUP(F14,[1]Sheet1!$B$1:$D$81,3,FALSE)</f>
        <v>73</v>
      </c>
      <c r="I14" s="3">
        <f t="shared" si="0"/>
        <v>2</v>
      </c>
      <c r="J14" s="3">
        <f>G14*12</f>
        <v>24</v>
      </c>
      <c r="K14" s="3">
        <v>25</v>
      </c>
      <c r="L14" s="3">
        <f t="shared" si="1"/>
        <v>197</v>
      </c>
      <c r="M14" s="12" t="s">
        <v>17</v>
      </c>
      <c r="N14" s="10" t="s">
        <v>56</v>
      </c>
      <c r="P14" s="1"/>
      <c r="Q14" s="1"/>
    </row>
    <row r="15" spans="1:17" s="4" customFormat="1">
      <c r="A15" s="11">
        <v>8</v>
      </c>
      <c r="B15" s="2" t="s">
        <v>53</v>
      </c>
      <c r="C15" s="2" t="s">
        <v>57</v>
      </c>
      <c r="D15" s="2" t="s">
        <v>58</v>
      </c>
      <c r="E15" s="6" t="s">
        <v>16</v>
      </c>
      <c r="F15" s="2" t="s">
        <v>25</v>
      </c>
      <c r="G15" s="2">
        <v>3</v>
      </c>
      <c r="H15" s="3">
        <f>VLOOKUP(F15,[1]Sheet1!$B$1:$E$78,4,FALSE)</f>
        <v>50</v>
      </c>
      <c r="I15" s="3">
        <f t="shared" si="0"/>
        <v>3</v>
      </c>
      <c r="J15" s="3">
        <f>G15*6</f>
        <v>18</v>
      </c>
      <c r="K15" s="3">
        <v>25</v>
      </c>
      <c r="L15" s="3">
        <f t="shared" si="1"/>
        <v>196</v>
      </c>
      <c r="M15" s="12" t="s">
        <v>18</v>
      </c>
      <c r="N15" s="10" t="s">
        <v>49</v>
      </c>
      <c r="P15" s="1"/>
      <c r="Q15" s="1"/>
    </row>
    <row r="16" spans="1:17" s="4" customFormat="1">
      <c r="A16" s="11">
        <v>9</v>
      </c>
      <c r="B16" s="2" t="s">
        <v>59</v>
      </c>
      <c r="C16" s="2" t="s">
        <v>60</v>
      </c>
      <c r="D16" s="2" t="s">
        <v>61</v>
      </c>
      <c r="E16" s="6" t="s">
        <v>16</v>
      </c>
      <c r="F16" s="2" t="s">
        <v>25</v>
      </c>
      <c r="G16" s="2">
        <v>7</v>
      </c>
      <c r="H16" s="3">
        <f>VLOOKUP(F16,[1]Sheet1!$B$1:$E$78,4,FALSE)</f>
        <v>50</v>
      </c>
      <c r="I16" s="3">
        <f t="shared" si="0"/>
        <v>7</v>
      </c>
      <c r="J16" s="3">
        <f>G16*6</f>
        <v>42</v>
      </c>
      <c r="K16" s="3">
        <v>25</v>
      </c>
      <c r="L16" s="3">
        <f t="shared" si="1"/>
        <v>424</v>
      </c>
      <c r="M16" s="12" t="s">
        <v>18</v>
      </c>
      <c r="N16" s="10" t="s">
        <v>49</v>
      </c>
      <c r="P16" s="1"/>
      <c r="Q16" s="1"/>
    </row>
    <row r="17" spans="1:17" s="4" customFormat="1">
      <c r="A17" s="11">
        <v>10</v>
      </c>
      <c r="B17" s="2" t="s">
        <v>62</v>
      </c>
      <c r="C17" s="2" t="s">
        <v>63</v>
      </c>
      <c r="D17" s="2" t="s">
        <v>64</v>
      </c>
      <c r="E17" s="6" t="s">
        <v>16</v>
      </c>
      <c r="F17" s="2" t="s">
        <v>65</v>
      </c>
      <c r="G17" s="2">
        <v>2</v>
      </c>
      <c r="H17" s="3">
        <f>VLOOKUP(F17,[1]Sheet1!$B$1:$C$80,2,FALSE)</f>
        <v>100</v>
      </c>
      <c r="I17" s="3">
        <f t="shared" si="0"/>
        <v>2</v>
      </c>
      <c r="J17" s="3">
        <f>G17*15</f>
        <v>30</v>
      </c>
      <c r="K17" s="3">
        <v>25</v>
      </c>
      <c r="L17" s="3">
        <f t="shared" si="1"/>
        <v>257</v>
      </c>
      <c r="M17" s="12" t="s">
        <v>19</v>
      </c>
      <c r="N17" s="10" t="s">
        <v>66</v>
      </c>
      <c r="P17" s="1"/>
      <c r="Q17" s="1"/>
    </row>
    <row r="18" spans="1:17" s="4" customFormat="1">
      <c r="A18" s="11">
        <v>11</v>
      </c>
      <c r="B18" s="2" t="s">
        <v>62</v>
      </c>
      <c r="C18" s="2" t="s">
        <v>67</v>
      </c>
      <c r="D18" s="2" t="s">
        <v>68</v>
      </c>
      <c r="E18" s="6" t="s">
        <v>16</v>
      </c>
      <c r="F18" s="2" t="s">
        <v>69</v>
      </c>
      <c r="G18" s="2">
        <v>5</v>
      </c>
      <c r="H18" s="3">
        <f>VLOOKUP(F18,[1]Sheet1!$B$1:$D$81,3,FALSE)</f>
        <v>73</v>
      </c>
      <c r="I18" s="3">
        <f t="shared" si="0"/>
        <v>5</v>
      </c>
      <c r="J18" s="3">
        <f>G18*12</f>
        <v>60</v>
      </c>
      <c r="K18" s="3">
        <v>25</v>
      </c>
      <c r="L18" s="3">
        <f t="shared" si="1"/>
        <v>455</v>
      </c>
      <c r="M18" s="12" t="s">
        <v>17</v>
      </c>
      <c r="N18" s="10" t="s">
        <v>70</v>
      </c>
      <c r="P18" s="1"/>
      <c r="Q18" s="1"/>
    </row>
    <row r="19" spans="1:17" s="4" customFormat="1">
      <c r="A19" s="11">
        <v>12</v>
      </c>
      <c r="B19" s="2" t="s">
        <v>71</v>
      </c>
      <c r="C19" s="2" t="s">
        <v>72</v>
      </c>
      <c r="D19" s="2" t="s">
        <v>73</v>
      </c>
      <c r="E19" s="6" t="s">
        <v>16</v>
      </c>
      <c r="F19" s="2" t="s">
        <v>74</v>
      </c>
      <c r="G19" s="2">
        <v>9</v>
      </c>
      <c r="H19" s="3">
        <f>VLOOKUP(F19,[1]Sheet1!$B$1:$D$81,3,FALSE)</f>
        <v>78</v>
      </c>
      <c r="I19" s="3">
        <f t="shared" si="0"/>
        <v>9</v>
      </c>
      <c r="J19" s="3">
        <f>G19*12</f>
        <v>108</v>
      </c>
      <c r="K19" s="3">
        <v>25</v>
      </c>
      <c r="L19" s="3">
        <f t="shared" si="1"/>
        <v>844</v>
      </c>
      <c r="M19" s="12" t="s">
        <v>17</v>
      </c>
      <c r="N19" s="10" t="s">
        <v>75</v>
      </c>
      <c r="P19" s="1"/>
      <c r="Q19" s="1"/>
    </row>
    <row r="20" spans="1:17" s="4" customFormat="1">
      <c r="A20" s="11">
        <v>13</v>
      </c>
      <c r="B20" s="2" t="s">
        <v>71</v>
      </c>
      <c r="C20" s="2" t="s">
        <v>76</v>
      </c>
      <c r="D20" s="2" t="s">
        <v>77</v>
      </c>
      <c r="E20" s="6" t="s">
        <v>16</v>
      </c>
      <c r="F20" s="2" t="s">
        <v>21</v>
      </c>
      <c r="G20" s="2">
        <v>1</v>
      </c>
      <c r="H20" s="3">
        <f>VLOOKUP(F20,[1]Sheet1!$B$1:$E$78,4,FALSE)</f>
        <v>50</v>
      </c>
      <c r="I20" s="3">
        <f t="shared" si="0"/>
        <v>1</v>
      </c>
      <c r="J20" s="3">
        <f>G20*6</f>
        <v>6</v>
      </c>
      <c r="K20" s="3">
        <v>25</v>
      </c>
      <c r="L20" s="3">
        <f t="shared" si="1"/>
        <v>82</v>
      </c>
      <c r="M20" s="12" t="s">
        <v>18</v>
      </c>
      <c r="N20" s="10" t="s">
        <v>32</v>
      </c>
      <c r="P20" s="1"/>
      <c r="Q20" s="1"/>
    </row>
    <row r="21" spans="1:17" s="4" customFormat="1">
      <c r="A21" s="11">
        <v>14</v>
      </c>
      <c r="B21" s="2" t="s">
        <v>78</v>
      </c>
      <c r="C21" s="2" t="s">
        <v>79</v>
      </c>
      <c r="D21" s="2" t="s">
        <v>80</v>
      </c>
      <c r="E21" s="6" t="s">
        <v>16</v>
      </c>
      <c r="F21" s="2" t="s">
        <v>81</v>
      </c>
      <c r="G21" s="2">
        <v>1</v>
      </c>
      <c r="H21" s="3">
        <f>VLOOKUP(F21,[1]Sheet1!$B$1:$D$81,3,FALSE)</f>
        <v>90</v>
      </c>
      <c r="I21" s="3">
        <f t="shared" si="0"/>
        <v>1</v>
      </c>
      <c r="J21" s="3">
        <f>G21*12</f>
        <v>12</v>
      </c>
      <c r="K21" s="3"/>
      <c r="L21" s="3">
        <f t="shared" si="1"/>
        <v>103</v>
      </c>
      <c r="M21" s="12" t="s">
        <v>17</v>
      </c>
      <c r="N21" s="10" t="s">
        <v>82</v>
      </c>
      <c r="P21" s="1"/>
      <c r="Q21" s="1"/>
    </row>
    <row r="22" spans="1:17" s="4" customFormat="1">
      <c r="A22" s="11"/>
      <c r="B22" s="2" t="s">
        <v>78</v>
      </c>
      <c r="C22" s="2" t="s">
        <v>79</v>
      </c>
      <c r="D22" s="2" t="s">
        <v>80</v>
      </c>
      <c r="E22" s="6" t="s">
        <v>16</v>
      </c>
      <c r="F22" s="2" t="s">
        <v>81</v>
      </c>
      <c r="G22" s="2">
        <v>11</v>
      </c>
      <c r="H22" s="3">
        <f>VLOOKUP(F22,[1]Sheet1!$B$1:$E$78,4,FALSE)</f>
        <v>50</v>
      </c>
      <c r="I22" s="3">
        <f t="shared" si="0"/>
        <v>11</v>
      </c>
      <c r="J22" s="3">
        <f>G22*6</f>
        <v>66</v>
      </c>
      <c r="K22" s="3">
        <v>25</v>
      </c>
      <c r="L22" s="3">
        <f t="shared" si="1"/>
        <v>652</v>
      </c>
      <c r="M22" s="12" t="s">
        <v>18</v>
      </c>
      <c r="N22" s="10" t="s">
        <v>82</v>
      </c>
      <c r="P22" s="1"/>
      <c r="Q22" s="1"/>
    </row>
    <row r="23" spans="1:17" s="4" customFormat="1">
      <c r="A23" s="11">
        <v>15</v>
      </c>
      <c r="B23" s="2" t="s">
        <v>83</v>
      </c>
      <c r="C23" s="2" t="s">
        <v>84</v>
      </c>
      <c r="D23" s="2" t="s">
        <v>85</v>
      </c>
      <c r="E23" s="6" t="s">
        <v>16</v>
      </c>
      <c r="F23" s="2" t="s">
        <v>86</v>
      </c>
      <c r="G23" s="2">
        <v>2</v>
      </c>
      <c r="H23" s="3">
        <f>VLOOKUP(F23,[1]Sheet1!$B$1:$D$81,3,FALSE)</f>
        <v>73</v>
      </c>
      <c r="I23" s="3">
        <f t="shared" si="0"/>
        <v>2</v>
      </c>
      <c r="J23" s="3">
        <f>G23*12</f>
        <v>24</v>
      </c>
      <c r="K23" s="3">
        <v>25</v>
      </c>
      <c r="L23" s="3">
        <f t="shared" si="1"/>
        <v>197</v>
      </c>
      <c r="M23" s="12" t="s">
        <v>17</v>
      </c>
      <c r="N23" s="10" t="s">
        <v>87</v>
      </c>
      <c r="P23" s="1"/>
      <c r="Q23" s="1"/>
    </row>
    <row r="24" spans="1:17" s="4" customFormat="1">
      <c r="A24" s="11">
        <v>16</v>
      </c>
      <c r="B24" s="2" t="s">
        <v>88</v>
      </c>
      <c r="C24" s="2" t="s">
        <v>89</v>
      </c>
      <c r="D24" s="2" t="s">
        <v>90</v>
      </c>
      <c r="E24" s="6" t="s">
        <v>16</v>
      </c>
      <c r="F24" s="2" t="s">
        <v>24</v>
      </c>
      <c r="G24" s="2">
        <v>4</v>
      </c>
      <c r="H24" s="3">
        <f>VLOOKUP(F24,[1]Sheet1!$B$1:$D$81,3,FALSE)</f>
        <v>120</v>
      </c>
      <c r="I24" s="3">
        <f t="shared" si="0"/>
        <v>4</v>
      </c>
      <c r="J24" s="3">
        <f>G24*12</f>
        <v>48</v>
      </c>
      <c r="K24" s="3">
        <v>25</v>
      </c>
      <c r="L24" s="3">
        <f t="shared" si="1"/>
        <v>557</v>
      </c>
      <c r="M24" s="12" t="s">
        <v>17</v>
      </c>
      <c r="N24" s="10" t="s">
        <v>52</v>
      </c>
      <c r="P24" s="1"/>
      <c r="Q24" s="1"/>
    </row>
    <row r="25" spans="1:17" s="4" customFormat="1">
      <c r="A25" s="11">
        <v>17</v>
      </c>
      <c r="B25" s="2" t="s">
        <v>88</v>
      </c>
      <c r="C25" s="2" t="s">
        <v>91</v>
      </c>
      <c r="D25" s="2" t="s">
        <v>92</v>
      </c>
      <c r="E25" s="6" t="s">
        <v>16</v>
      </c>
      <c r="F25" s="2" t="s">
        <v>26</v>
      </c>
      <c r="G25" s="2">
        <v>3</v>
      </c>
      <c r="H25" s="3">
        <f>VLOOKUP(F25,[1]Sheet1!$B$1:$D$81,3,FALSE)</f>
        <v>73</v>
      </c>
      <c r="I25" s="3">
        <f t="shared" si="0"/>
        <v>3</v>
      </c>
      <c r="J25" s="3">
        <f>G25*12</f>
        <v>36</v>
      </c>
      <c r="K25" s="3"/>
      <c r="L25" s="3">
        <f t="shared" si="1"/>
        <v>258</v>
      </c>
      <c r="M25" s="12" t="s">
        <v>17</v>
      </c>
      <c r="N25" s="10" t="s">
        <v>93</v>
      </c>
      <c r="P25" s="1"/>
      <c r="Q25" s="1"/>
    </row>
    <row r="26" spans="1:17" s="4" customFormat="1">
      <c r="A26" s="11"/>
      <c r="B26" s="2" t="s">
        <v>88</v>
      </c>
      <c r="C26" s="2" t="s">
        <v>91</v>
      </c>
      <c r="D26" s="2" t="s">
        <v>92</v>
      </c>
      <c r="E26" s="6" t="s">
        <v>16</v>
      </c>
      <c r="F26" s="2" t="s">
        <v>26</v>
      </c>
      <c r="G26" s="2">
        <v>1</v>
      </c>
      <c r="H26" s="3">
        <f>VLOOKUP(F26,[1]Sheet1!$B$1:$E$78,4,FALSE)</f>
        <v>45</v>
      </c>
      <c r="I26" s="3">
        <f t="shared" si="0"/>
        <v>1</v>
      </c>
      <c r="J26" s="3">
        <f>G26*6</f>
        <v>6</v>
      </c>
      <c r="K26" s="3">
        <v>25</v>
      </c>
      <c r="L26" s="3">
        <f t="shared" si="1"/>
        <v>77</v>
      </c>
      <c r="M26" s="12" t="s">
        <v>18</v>
      </c>
      <c r="N26" s="10" t="s">
        <v>93</v>
      </c>
      <c r="P26" s="1"/>
      <c r="Q26" s="1"/>
    </row>
    <row r="27" spans="1:17" s="4" customFormat="1">
      <c r="A27" s="11">
        <v>18</v>
      </c>
      <c r="B27" s="2" t="s">
        <v>94</v>
      </c>
      <c r="C27" s="2" t="s">
        <v>95</v>
      </c>
      <c r="D27" s="2" t="s">
        <v>96</v>
      </c>
      <c r="E27" s="6" t="s">
        <v>16</v>
      </c>
      <c r="F27" s="2" t="s">
        <v>97</v>
      </c>
      <c r="G27" s="2">
        <v>6</v>
      </c>
      <c r="H27" s="3">
        <f>VLOOKUP(F27,[1]Sheet1!$B$1:$C$80,2,FALSE)</f>
        <v>100</v>
      </c>
      <c r="I27" s="3">
        <f t="shared" si="0"/>
        <v>6</v>
      </c>
      <c r="J27" s="3">
        <f>G27*15</f>
        <v>90</v>
      </c>
      <c r="K27" s="3"/>
      <c r="L27" s="3">
        <f t="shared" si="1"/>
        <v>696</v>
      </c>
      <c r="M27" s="12" t="s">
        <v>19</v>
      </c>
      <c r="N27" s="10" t="s">
        <v>98</v>
      </c>
      <c r="P27" s="1"/>
      <c r="Q27" s="1"/>
    </row>
    <row r="28" spans="1:17" s="4" customFormat="1">
      <c r="A28" s="11"/>
      <c r="B28" s="2" t="s">
        <v>94</v>
      </c>
      <c r="C28" s="2" t="s">
        <v>95</v>
      </c>
      <c r="D28" s="2" t="s">
        <v>96</v>
      </c>
      <c r="E28" s="6" t="s">
        <v>16</v>
      </c>
      <c r="F28" s="2" t="s">
        <v>97</v>
      </c>
      <c r="G28" s="2">
        <v>6</v>
      </c>
      <c r="H28" s="3">
        <f>VLOOKUP(F28,[1]Sheet1!$B$1:$D$81,3,FALSE)</f>
        <v>73</v>
      </c>
      <c r="I28" s="3">
        <f t="shared" si="0"/>
        <v>6</v>
      </c>
      <c r="J28" s="3">
        <f>G28*12</f>
        <v>72</v>
      </c>
      <c r="K28" s="3"/>
      <c r="L28" s="3">
        <f t="shared" si="1"/>
        <v>516</v>
      </c>
      <c r="M28" s="12" t="s">
        <v>17</v>
      </c>
      <c r="N28" s="10" t="s">
        <v>98</v>
      </c>
      <c r="P28" s="1"/>
      <c r="Q28" s="1"/>
    </row>
    <row r="29" spans="1:17" s="4" customFormat="1">
      <c r="A29" s="11"/>
      <c r="B29" s="2" t="s">
        <v>94</v>
      </c>
      <c r="C29" s="2" t="s">
        <v>95</v>
      </c>
      <c r="D29" s="2" t="s">
        <v>96</v>
      </c>
      <c r="E29" s="6" t="s">
        <v>16</v>
      </c>
      <c r="F29" s="2" t="s">
        <v>97</v>
      </c>
      <c r="G29" s="2">
        <v>3</v>
      </c>
      <c r="H29" s="3">
        <f>VLOOKUP(F29,[1]Sheet1!$B$1:$E$78,4,FALSE)</f>
        <v>45</v>
      </c>
      <c r="I29" s="3">
        <f t="shared" si="0"/>
        <v>3</v>
      </c>
      <c r="J29" s="3">
        <f>G29*6</f>
        <v>18</v>
      </c>
      <c r="K29" s="3">
        <v>25</v>
      </c>
      <c r="L29" s="3">
        <f t="shared" si="1"/>
        <v>181</v>
      </c>
      <c r="M29" s="12" t="s">
        <v>18</v>
      </c>
      <c r="N29" s="10" t="s">
        <v>98</v>
      </c>
      <c r="P29" s="1"/>
      <c r="Q29" s="1"/>
    </row>
    <row r="30" spans="1:17" s="4" customFormat="1">
      <c r="A30" s="11">
        <v>19</v>
      </c>
      <c r="B30" s="2" t="s">
        <v>94</v>
      </c>
      <c r="C30" s="2" t="s">
        <v>99</v>
      </c>
      <c r="D30" s="2" t="s">
        <v>100</v>
      </c>
      <c r="E30" s="6" t="s">
        <v>16</v>
      </c>
      <c r="F30" s="2" t="s">
        <v>20</v>
      </c>
      <c r="G30" s="2">
        <v>6</v>
      </c>
      <c r="H30" s="3">
        <f>VLOOKUP(F30,[1]Sheet1!$B$1:$E$78,4,FALSE)</f>
        <v>50</v>
      </c>
      <c r="I30" s="3">
        <f t="shared" si="0"/>
        <v>6</v>
      </c>
      <c r="J30" s="3">
        <f>G30*6</f>
        <v>36</v>
      </c>
      <c r="K30" s="3">
        <v>25</v>
      </c>
      <c r="L30" s="3">
        <f t="shared" si="1"/>
        <v>367</v>
      </c>
      <c r="M30" s="12" t="s">
        <v>18</v>
      </c>
      <c r="N30" s="10" t="s">
        <v>101</v>
      </c>
      <c r="P30" s="1"/>
      <c r="Q30" s="1"/>
    </row>
    <row r="31" spans="1:17" s="4" customFormat="1">
      <c r="A31" s="28" t="s">
        <v>102</v>
      </c>
      <c r="B31" s="29"/>
      <c r="C31" s="29"/>
      <c r="D31" s="29"/>
      <c r="E31" s="29"/>
      <c r="F31" s="29"/>
      <c r="G31" s="29"/>
      <c r="H31" s="29"/>
      <c r="I31" s="29"/>
      <c r="J31" s="29"/>
      <c r="K31" s="30"/>
      <c r="L31" s="7">
        <f>SUM(L4:L30)</f>
        <v>11039</v>
      </c>
      <c r="M31" s="13"/>
      <c r="N31" s="8"/>
      <c r="P31" s="1"/>
      <c r="Q31" s="1"/>
    </row>
    <row r="32" spans="1:17" s="4" customFormat="1" ht="15.75" thickBot="1">
      <c r="A32" s="14"/>
      <c r="B32" s="15"/>
      <c r="C32" s="15"/>
      <c r="D32" s="15"/>
      <c r="E32" s="15"/>
      <c r="F32" s="15"/>
      <c r="G32" s="16">
        <f>SUM(G4:G30)</f>
        <v>137</v>
      </c>
      <c r="H32" s="17"/>
      <c r="I32" s="17"/>
      <c r="J32" s="17"/>
      <c r="K32" s="17"/>
      <c r="L32" s="17"/>
      <c r="M32" s="18"/>
      <c r="N32"/>
      <c r="P32" s="1"/>
      <c r="Q32" s="1"/>
    </row>
    <row r="33" spans="1:13" ht="15" customHeight="1">
      <c r="A33" s="34" t="s">
        <v>3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6"/>
    </row>
    <row r="34" spans="1:13" ht="15.75" customHeight="1" thickBot="1">
      <c r="A34" s="46" t="s">
        <v>27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8"/>
    </row>
    <row r="35" spans="1:13" ht="30" customHeight="1" thickBot="1">
      <c r="A35" s="31" t="s">
        <v>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3"/>
    </row>
  </sheetData>
  <mergeCells count="8">
    <mergeCell ref="A31:K31"/>
    <mergeCell ref="A35:M35"/>
    <mergeCell ref="A33:M33"/>
    <mergeCell ref="I1:M1"/>
    <mergeCell ref="A1:H1"/>
    <mergeCell ref="I2:M2"/>
    <mergeCell ref="A2:H2"/>
    <mergeCell ref="A34:M34"/>
  </mergeCells>
  <pageMargins left="0.33" right="0.15748031496062992" top="0.70866141732283472" bottom="0.55118110236220474" header="0.19685039370078741" footer="0.15748031496062992"/>
  <pageSetup scale="85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2024-12-09T13:14:05Z</cp:lastPrinted>
  <dcterms:created xsi:type="dcterms:W3CDTF">2022-03-21T07:07:09Z</dcterms:created>
  <dcterms:modified xsi:type="dcterms:W3CDTF">2024-12-09T13:14:06Z</dcterms:modified>
</cp:coreProperties>
</file>