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073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Invoice!$A$3:$Q$46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44" i="1" l="1"/>
  <c r="H44" i="1"/>
  <c r="G44" i="1"/>
  <c r="P42" i="1"/>
  <c r="O41" i="1"/>
  <c r="L41" i="1"/>
  <c r="J41" i="1"/>
  <c r="N41" i="1" s="1"/>
  <c r="P41" i="1" s="1"/>
  <c r="P40" i="1"/>
  <c r="P39" i="1"/>
  <c r="O38" i="1"/>
  <c r="L38" i="1"/>
  <c r="J38" i="1"/>
  <c r="N38" i="1" s="1"/>
  <c r="P38" i="1" s="1"/>
  <c r="O37" i="1"/>
  <c r="L37" i="1"/>
  <c r="J37" i="1"/>
  <c r="O36" i="1"/>
  <c r="L36" i="1"/>
  <c r="J36" i="1"/>
  <c r="N36" i="1" s="1"/>
  <c r="P36" i="1" s="1"/>
  <c r="O35" i="1"/>
  <c r="L35" i="1"/>
  <c r="J35" i="1"/>
  <c r="N35" i="1" s="1"/>
  <c r="P35" i="1" s="1"/>
  <c r="P34" i="1"/>
  <c r="P33" i="1"/>
  <c r="O32" i="1"/>
  <c r="L32" i="1"/>
  <c r="J32" i="1"/>
  <c r="O31" i="1"/>
  <c r="L31" i="1"/>
  <c r="J31" i="1"/>
  <c r="N31" i="1" s="1"/>
  <c r="P31" i="1" s="1"/>
  <c r="O30" i="1"/>
  <c r="L30" i="1"/>
  <c r="J30" i="1"/>
  <c r="O29" i="1"/>
  <c r="L29" i="1"/>
  <c r="J29" i="1"/>
  <c r="N29" i="1" s="1"/>
  <c r="P29" i="1" s="1"/>
  <c r="O28" i="1"/>
  <c r="L28" i="1"/>
  <c r="J28" i="1"/>
  <c r="O27" i="1"/>
  <c r="L27" i="1"/>
  <c r="J27" i="1"/>
  <c r="N27" i="1" s="1"/>
  <c r="P27" i="1" s="1"/>
  <c r="O26" i="1"/>
  <c r="L26" i="1"/>
  <c r="J26" i="1"/>
  <c r="O25" i="1"/>
  <c r="L25" i="1"/>
  <c r="J25" i="1"/>
  <c r="N25" i="1" s="1"/>
  <c r="P25" i="1" s="1"/>
  <c r="P24" i="1"/>
  <c r="O23" i="1"/>
  <c r="L23" i="1"/>
  <c r="J23" i="1"/>
  <c r="N23" i="1" s="1"/>
  <c r="P23" i="1" s="1"/>
  <c r="O22" i="1"/>
  <c r="L22" i="1"/>
  <c r="J22" i="1"/>
  <c r="O21" i="1"/>
  <c r="L21" i="1"/>
  <c r="J21" i="1"/>
  <c r="N21" i="1" s="1"/>
  <c r="P21" i="1" s="1"/>
  <c r="O20" i="1"/>
  <c r="L20" i="1"/>
  <c r="J20" i="1"/>
  <c r="O19" i="1"/>
  <c r="L19" i="1"/>
  <c r="J19" i="1"/>
  <c r="N19" i="1" s="1"/>
  <c r="P19" i="1" s="1"/>
  <c r="O18" i="1"/>
  <c r="L18" i="1"/>
  <c r="J18" i="1"/>
  <c r="P17" i="1"/>
  <c r="O16" i="1"/>
  <c r="L16" i="1"/>
  <c r="J16" i="1"/>
  <c r="O15" i="1"/>
  <c r="L15" i="1"/>
  <c r="J15" i="1"/>
  <c r="N15" i="1" s="1"/>
  <c r="P15" i="1" s="1"/>
  <c r="P14" i="1"/>
  <c r="O13" i="1"/>
  <c r="L13" i="1"/>
  <c r="J13" i="1"/>
  <c r="N13" i="1" s="1"/>
  <c r="P13" i="1" s="1"/>
  <c r="O12" i="1"/>
  <c r="L12" i="1"/>
  <c r="J12" i="1"/>
  <c r="P11" i="1"/>
  <c r="P10" i="1"/>
  <c r="O9" i="1"/>
  <c r="L9" i="1"/>
  <c r="J9" i="1"/>
  <c r="N9" i="1" s="1"/>
  <c r="P9" i="1" s="1"/>
  <c r="O8" i="1"/>
  <c r="L8" i="1"/>
  <c r="J8" i="1"/>
  <c r="O7" i="1"/>
  <c r="L7" i="1"/>
  <c r="J7" i="1"/>
  <c r="N7" i="1" s="1"/>
  <c r="P7" i="1" s="1"/>
  <c r="P6" i="1"/>
  <c r="O5" i="1"/>
  <c r="L5" i="1"/>
  <c r="J5" i="1"/>
  <c r="N5" i="1" s="1"/>
  <c r="P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P4" i="1"/>
  <c r="N37" i="1" l="1"/>
  <c r="P37" i="1" s="1"/>
  <c r="N8" i="1"/>
  <c r="P8" i="1" s="1"/>
  <c r="N12" i="1"/>
  <c r="P12" i="1" s="1"/>
  <c r="N16" i="1"/>
  <c r="P16" i="1" s="1"/>
  <c r="N18" i="1"/>
  <c r="P18" i="1" s="1"/>
  <c r="N20" i="1"/>
  <c r="P20" i="1" s="1"/>
  <c r="N22" i="1"/>
  <c r="P22" i="1" s="1"/>
  <c r="N26" i="1"/>
  <c r="P26" i="1" s="1"/>
  <c r="N28" i="1"/>
  <c r="P28" i="1" s="1"/>
  <c r="N30" i="1"/>
  <c r="P30" i="1" s="1"/>
  <c r="N32" i="1"/>
  <c r="P32" i="1" s="1"/>
  <c r="P43" i="1" l="1"/>
</calcChain>
</file>

<file path=xl/sharedStrings.xml><?xml version="1.0" encoding="utf-8"?>
<sst xmlns="http://schemas.openxmlformats.org/spreadsheetml/2006/main" count="213" uniqueCount="127">
  <si>
    <t>INVOICE
PRAGATI LOGISTICS,SAMANTA SAHI KHUNTIA LANE,8984191006
GST No:21AGHPB9356M1Z9</t>
  </si>
  <si>
    <t>Thanking you for your business.
PRAGATI LOGISTICS</t>
  </si>
  <si>
    <t>KARANJIA</t>
  </si>
  <si>
    <t>BALASORE</t>
  </si>
  <si>
    <t>TALCHER</t>
  </si>
  <si>
    <t>BHADRAK</t>
  </si>
  <si>
    <t>BARIPADA</t>
  </si>
  <si>
    <t>BERHAMPUR</t>
  </si>
  <si>
    <t>BRAJARAJNAGAR</t>
  </si>
  <si>
    <t>BHUBANESWAR</t>
  </si>
  <si>
    <t>UDALA</t>
  </si>
  <si>
    <t>KHALIKOT</t>
  </si>
  <si>
    <t>SIMILIGUDA</t>
  </si>
  <si>
    <t>BALUGAON</t>
  </si>
  <si>
    <t>BOUDH</t>
  </si>
  <si>
    <t>GURUNTHI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</si>
  <si>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</si>
  <si>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</si>
  <si>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</si>
  <si>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</si>
  <si>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</si>
  <si>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</si>
  <si>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</si>
  <si>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</si>
  <si>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CASE</t>
  </si>
  <si>
    <t>FIX</t>
  </si>
  <si>
    <t>WEIGHT</t>
  </si>
  <si>
    <t>BHOGARAI</t>
  </si>
  <si>
    <t>FROM</t>
  </si>
  <si>
    <t>DESTINATION</t>
  </si>
  <si>
    <t>INV. NO.</t>
  </si>
  <si>
    <t>SL.</t>
  </si>
  <si>
    <t xml:space="preserve">TO,
M/S SHANTINATH DETERGENTS PRIVATE LIMITED
Address:TAHASIL - TANGI - CHOUDWAR KHATA NO 142 PLOT NO 9 MOUZA - BADAKESHREPUR PS - TANGI ,9337222044
GST No:21AADCS4720M1ZH
</t>
  </si>
  <si>
    <t>CTC</t>
  </si>
  <si>
    <t>LR NO.</t>
  </si>
  <si>
    <t>PURI</t>
  </si>
  <si>
    <t>SAMBALPUR</t>
  </si>
  <si>
    <t>BALIMELA</t>
  </si>
  <si>
    <t>DATE</t>
  </si>
  <si>
    <t>RAYAGADA</t>
  </si>
  <si>
    <t>KHURDA</t>
  </si>
  <si>
    <t>REDHAKHOL</t>
  </si>
  <si>
    <t>Kindly, verify &amp; confirm within 7 days, 
GST to be paid by Consignor under Reverse Charge Mechanism(RCM) as per GST.</t>
  </si>
  <si>
    <t>M/426</t>
  </si>
  <si>
    <t>188</t>
  </si>
  <si>
    <t>M/427</t>
  </si>
  <si>
    <t>2223</t>
  </si>
  <si>
    <t>M/428</t>
  </si>
  <si>
    <t>190</t>
  </si>
  <si>
    <t>M/429</t>
  </si>
  <si>
    <t>JAGATSINGHPUR</t>
  </si>
  <si>
    <t>191</t>
  </si>
  <si>
    <t>M/430</t>
  </si>
  <si>
    <t>BARPALI</t>
  </si>
  <si>
    <t>193</t>
  </si>
  <si>
    <t>M/431</t>
  </si>
  <si>
    <t>194</t>
  </si>
  <si>
    <t>M/432</t>
  </si>
  <si>
    <t>195</t>
  </si>
  <si>
    <t>M/433</t>
  </si>
  <si>
    <t>196</t>
  </si>
  <si>
    <t>M/434</t>
  </si>
  <si>
    <t>197</t>
  </si>
  <si>
    <t>M/435</t>
  </si>
  <si>
    <t>198</t>
  </si>
  <si>
    <t>M/436</t>
  </si>
  <si>
    <t>199</t>
  </si>
  <si>
    <t>M/437</t>
  </si>
  <si>
    <t>BALIGUDA</t>
  </si>
  <si>
    <t>200</t>
  </si>
  <si>
    <t>M/438</t>
  </si>
  <si>
    <t>201</t>
  </si>
  <si>
    <t>M/439</t>
  </si>
  <si>
    <t>203</t>
  </si>
  <si>
    <t>M/440</t>
  </si>
  <si>
    <t>204</t>
  </si>
  <si>
    <t>M/441</t>
  </si>
  <si>
    <t>205</t>
  </si>
  <si>
    <t>M/442</t>
  </si>
  <si>
    <t>206</t>
  </si>
  <si>
    <t>M/443</t>
  </si>
  <si>
    <t>207</t>
  </si>
  <si>
    <t>M/444</t>
  </si>
  <si>
    <t>PADMAPUR(GNP)</t>
  </si>
  <si>
    <t>208</t>
  </si>
  <si>
    <t>M/445</t>
  </si>
  <si>
    <t>209</t>
  </si>
  <si>
    <t>M/446</t>
  </si>
  <si>
    <t>210</t>
  </si>
  <si>
    <t>M/447</t>
  </si>
  <si>
    <t>211</t>
  </si>
  <si>
    <t>M/448</t>
  </si>
  <si>
    <t>212</t>
  </si>
  <si>
    <t>M/449</t>
  </si>
  <si>
    <t>213</t>
  </si>
  <si>
    <t>M/450</t>
  </si>
  <si>
    <t>214</t>
  </si>
  <si>
    <t>M/456</t>
  </si>
  <si>
    <t>215</t>
  </si>
  <si>
    <t>M/457</t>
  </si>
  <si>
    <t>216</t>
  </si>
  <si>
    <t>M/458</t>
  </si>
  <si>
    <t>217</t>
  </si>
  <si>
    <t>M/476</t>
  </si>
  <si>
    <t>218</t>
  </si>
  <si>
    <t>M/477</t>
  </si>
  <si>
    <t>219</t>
  </si>
  <si>
    <t>M/478</t>
  </si>
  <si>
    <t>SALIPUR</t>
  </si>
  <si>
    <t>220</t>
  </si>
  <si>
    <t>M/479</t>
  </si>
  <si>
    <t>221</t>
  </si>
  <si>
    <t>M/480</t>
  </si>
  <si>
    <t>222</t>
  </si>
  <si>
    <t>M/481</t>
  </si>
  <si>
    <t>223</t>
  </si>
  <si>
    <t>M/482</t>
  </si>
  <si>
    <t>224</t>
  </si>
  <si>
    <t>M/483</t>
  </si>
  <si>
    <t>BHANJANAGAR</t>
  </si>
  <si>
    <t>M/484</t>
  </si>
  <si>
    <t>M/485</t>
  </si>
  <si>
    <t>227</t>
  </si>
  <si>
    <t>M/486</t>
  </si>
  <si>
    <t>228</t>
  </si>
  <si>
    <t>(RUPEES THREE LAKH FORTY EIGHT THOUSAND ONE HUNDRED THIRTY TWO ONLY)</t>
  </si>
  <si>
    <t xml:space="preserve">Bill Date: 31/08/2022
Bill #: INV-19425/22-23
Total Amount: 348132.00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</si>
</sst>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vertic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right" vertical="center"/>
    </xf>
    <xf numFmtId="0" fontId="1" fillId="2" borderId="1" xfId="1" applyNumberFormat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3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28574</xdr:rowOff>
    </xdr:from>
    <xdr:to>
      <xdr:col>9</xdr:col>
      <xdr:colOff>371475</xdr:colOff>
      <xdr:row>0</xdr:row>
      <xdr:rowOff>904875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28574"/>
          <a:ext cx="5114925" cy="876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D2" t="str">
            <v>APRIL, 2020.</v>
          </cell>
          <cell r="E2" t="str">
            <v>APRIL, 2022.</v>
          </cell>
        </row>
        <row r="3">
          <cell r="C3" t="str">
            <v>DESTINATION</v>
          </cell>
          <cell r="D3" t="str">
            <v>RATE/ KG</v>
          </cell>
          <cell r="E3" t="str">
            <v>RATE/ KG</v>
          </cell>
        </row>
        <row r="4">
          <cell r="C4" t="str">
            <v>ANGUL</v>
          </cell>
          <cell r="D4">
            <v>2.2000000000000002</v>
          </cell>
          <cell r="E4">
            <v>2.4000000000000004</v>
          </cell>
        </row>
        <row r="5">
          <cell r="C5" t="str">
            <v>BALASORE</v>
          </cell>
          <cell r="D5">
            <v>2.2999999999999998</v>
          </cell>
          <cell r="E5">
            <v>2.5</v>
          </cell>
        </row>
        <row r="6">
          <cell r="C6" t="str">
            <v>BALUGAON</v>
          </cell>
          <cell r="D6">
            <v>2.2000000000000002</v>
          </cell>
          <cell r="E6">
            <v>2.4000000000000004</v>
          </cell>
        </row>
        <row r="7">
          <cell r="C7" t="str">
            <v>BARIPADA</v>
          </cell>
          <cell r="D7">
            <v>2.4</v>
          </cell>
          <cell r="E7">
            <v>2.6</v>
          </cell>
        </row>
        <row r="8">
          <cell r="C8" t="str">
            <v>BERHAMPUR</v>
          </cell>
          <cell r="D8">
            <v>2.2000000000000002</v>
          </cell>
          <cell r="E8">
            <v>2.4000000000000004</v>
          </cell>
        </row>
        <row r="9">
          <cell r="C9" t="str">
            <v>BHADRAK</v>
          </cell>
          <cell r="D9">
            <v>2.2000000000000002</v>
          </cell>
          <cell r="E9">
            <v>2.4000000000000004</v>
          </cell>
        </row>
        <row r="10">
          <cell r="C10" t="str">
            <v>BHANJANAGAR</v>
          </cell>
          <cell r="D10">
            <v>2.9000000000000004</v>
          </cell>
          <cell r="E10">
            <v>3.1000000000000005</v>
          </cell>
        </row>
        <row r="11">
          <cell r="C11" t="str">
            <v>BHAWANIPATNA</v>
          </cell>
          <cell r="D11">
            <v>2.9000000000000004</v>
          </cell>
          <cell r="E11">
            <v>3.1000000000000005</v>
          </cell>
        </row>
        <row r="12">
          <cell r="C12" t="str">
            <v>BORIGUMA</v>
          </cell>
          <cell r="D12">
            <v>3.3000000000000003</v>
          </cell>
          <cell r="E12">
            <v>3.5000000000000004</v>
          </cell>
        </row>
        <row r="13">
          <cell r="C13" t="str">
            <v>CUTTACK</v>
          </cell>
          <cell r="D13">
            <v>1.5999999999999999</v>
          </cell>
          <cell r="E13">
            <v>1.7999999999999998</v>
          </cell>
        </row>
        <row r="14">
          <cell r="C14" t="str">
            <v>GHATGAON</v>
          </cell>
          <cell r="D14">
            <v>2.9000000000000004</v>
          </cell>
          <cell r="E14">
            <v>3.1000000000000005</v>
          </cell>
        </row>
        <row r="15">
          <cell r="C15" t="str">
            <v>GUDARI</v>
          </cell>
          <cell r="D15">
            <v>3.7</v>
          </cell>
          <cell r="E15">
            <v>3.9000000000000004</v>
          </cell>
        </row>
        <row r="16">
          <cell r="C16" t="str">
            <v>GURUNTHI</v>
          </cell>
          <cell r="D16">
            <v>2.2999999999999998</v>
          </cell>
          <cell r="E16">
            <v>2.5</v>
          </cell>
        </row>
        <row r="17">
          <cell r="C17" t="str">
            <v>JARKA</v>
          </cell>
          <cell r="D17">
            <v>1.9</v>
          </cell>
          <cell r="E17">
            <v>2.1</v>
          </cell>
        </row>
        <row r="18">
          <cell r="C18" t="str">
            <v>JEYPORE</v>
          </cell>
          <cell r="D18">
            <v>3.4000000000000004</v>
          </cell>
          <cell r="E18">
            <v>3.6000000000000005</v>
          </cell>
        </row>
        <row r="19">
          <cell r="C19" t="str">
            <v>KENDRAPARA</v>
          </cell>
          <cell r="D19">
            <v>2.15</v>
          </cell>
          <cell r="E19">
            <v>2.35</v>
          </cell>
        </row>
        <row r="20">
          <cell r="C20" t="str">
            <v>KEONJHAR</v>
          </cell>
          <cell r="D20">
            <v>2.5</v>
          </cell>
          <cell r="E20">
            <v>2.7</v>
          </cell>
        </row>
        <row r="21">
          <cell r="C21" t="str">
            <v>KESINGA</v>
          </cell>
          <cell r="D21">
            <v>2.9000000000000004</v>
          </cell>
          <cell r="E21">
            <v>3.1000000000000005</v>
          </cell>
        </row>
        <row r="22">
          <cell r="C22" t="str">
            <v>KHURDA</v>
          </cell>
          <cell r="D22">
            <v>2.1</v>
          </cell>
          <cell r="E22">
            <v>2.3000000000000003</v>
          </cell>
        </row>
        <row r="23">
          <cell r="C23" t="str">
            <v>PARADEEP</v>
          </cell>
          <cell r="D23">
            <v>2.2000000000000002</v>
          </cell>
          <cell r="E23">
            <v>2.4000000000000004</v>
          </cell>
        </row>
        <row r="24">
          <cell r="C24" t="str">
            <v>PURI</v>
          </cell>
          <cell r="D24">
            <v>2.2999999999999998</v>
          </cell>
          <cell r="E24">
            <v>2.5</v>
          </cell>
        </row>
        <row r="25">
          <cell r="C25" t="str">
            <v>RAYAGADA</v>
          </cell>
          <cell r="D25">
            <v>2.9000000000000004</v>
          </cell>
          <cell r="E25">
            <v>3.1000000000000005</v>
          </cell>
        </row>
        <row r="26">
          <cell r="C26" t="str">
            <v>ROURKELA</v>
          </cell>
          <cell r="D26">
            <v>2.6</v>
          </cell>
          <cell r="E26">
            <v>2.8000000000000003</v>
          </cell>
        </row>
        <row r="27">
          <cell r="C27" t="str">
            <v>SAMBALPUR</v>
          </cell>
          <cell r="D27">
            <v>2.4</v>
          </cell>
          <cell r="E27">
            <v>2.6</v>
          </cell>
        </row>
        <row r="28">
          <cell r="C28" t="str">
            <v>TALCHER</v>
          </cell>
          <cell r="D28">
            <v>2.2000000000000002</v>
          </cell>
          <cell r="E28">
            <v>2.4000000000000004</v>
          </cell>
        </row>
        <row r="29">
          <cell r="C29" t="str">
            <v>TIRTOL</v>
          </cell>
          <cell r="D29">
            <v>2.1</v>
          </cell>
          <cell r="E29">
            <v>2.3000000000000003</v>
          </cell>
        </row>
        <row r="30">
          <cell r="C30" t="str">
            <v>UDALA</v>
          </cell>
          <cell r="D30">
            <v>3.0000000000000004</v>
          </cell>
          <cell r="E30">
            <v>3.2000000000000006</v>
          </cell>
        </row>
        <row r="31">
          <cell r="C31" t="str">
            <v>KABISURYANAGAR</v>
          </cell>
          <cell r="D31">
            <v>3.2</v>
          </cell>
          <cell r="E31">
            <v>3.4000000000000004</v>
          </cell>
        </row>
        <row r="32">
          <cell r="C32" t="str">
            <v>SORO</v>
          </cell>
          <cell r="D32">
            <v>2.5</v>
          </cell>
          <cell r="E32">
            <v>2.7</v>
          </cell>
        </row>
        <row r="33">
          <cell r="C33" t="str">
            <v>UMERKOT</v>
          </cell>
          <cell r="D33">
            <v>3.5000000000000004</v>
          </cell>
          <cell r="E33">
            <v>3.7000000000000006</v>
          </cell>
        </row>
        <row r="34">
          <cell r="C34" t="str">
            <v>MAYURBHANJ</v>
          </cell>
          <cell r="D34">
            <v>3.1000000000000005</v>
          </cell>
          <cell r="E34">
            <v>3.3000000000000007</v>
          </cell>
        </row>
        <row r="35">
          <cell r="C35" t="str">
            <v>SIMILIGUDA</v>
          </cell>
          <cell r="D35">
            <v>3.7</v>
          </cell>
          <cell r="E35">
            <v>3.9000000000000004</v>
          </cell>
        </row>
        <row r="36">
          <cell r="C36" t="str">
            <v>BALIMELA</v>
          </cell>
          <cell r="D36">
            <v>4.6999999999999993</v>
          </cell>
          <cell r="E36">
            <v>4.8999999999999995</v>
          </cell>
        </row>
        <row r="37">
          <cell r="C37" t="str">
            <v>MOHANA</v>
          </cell>
          <cell r="D37">
            <v>3.2</v>
          </cell>
          <cell r="E37">
            <v>3.4000000000000004</v>
          </cell>
        </row>
        <row r="38">
          <cell r="C38" t="str">
            <v>KORAPUT</v>
          </cell>
          <cell r="D38">
            <v>3.8000000000000003</v>
          </cell>
          <cell r="E38">
            <v>4</v>
          </cell>
        </row>
        <row r="39">
          <cell r="C39" t="str">
            <v>PADMAPUR(GNP)</v>
          </cell>
          <cell r="D39">
            <v>3.2500000000000004</v>
          </cell>
          <cell r="E39">
            <v>3.4500000000000006</v>
          </cell>
        </row>
        <row r="40">
          <cell r="C40" t="str">
            <v>KESHPUR</v>
          </cell>
          <cell r="D40">
            <v>2.2999999999999998</v>
          </cell>
          <cell r="E40">
            <v>2.5</v>
          </cell>
        </row>
        <row r="41">
          <cell r="C41" t="str">
            <v>DEOGARH</v>
          </cell>
          <cell r="D41">
            <v>3.1000000000000005</v>
          </cell>
          <cell r="E41">
            <v>3.3000000000000007</v>
          </cell>
        </row>
        <row r="42">
          <cell r="C42" t="str">
            <v>BOIPARIGUDA</v>
          </cell>
          <cell r="D42">
            <v>4.3</v>
          </cell>
          <cell r="E42">
            <v>4.5</v>
          </cell>
        </row>
        <row r="43">
          <cell r="C43" t="str">
            <v>DIGAPAHANDI</v>
          </cell>
          <cell r="D43">
            <v>3.1000000000000005</v>
          </cell>
          <cell r="E43">
            <v>3.3000000000000007</v>
          </cell>
        </row>
        <row r="44">
          <cell r="C44" t="str">
            <v>KHALARI</v>
          </cell>
          <cell r="D44">
            <v>2.2000000000000002</v>
          </cell>
          <cell r="E44">
            <v>2.4000000000000004</v>
          </cell>
        </row>
        <row r="45">
          <cell r="C45" t="str">
            <v>BALIAPAL</v>
          </cell>
          <cell r="D45">
            <v>3.4000000000000004</v>
          </cell>
          <cell r="E45">
            <v>3.6000000000000005</v>
          </cell>
        </row>
        <row r="46">
          <cell r="C46" t="str">
            <v>KHAMAR</v>
          </cell>
          <cell r="D46">
            <v>3.3000000000000003</v>
          </cell>
          <cell r="E46">
            <v>3.5000000000000004</v>
          </cell>
        </row>
        <row r="47">
          <cell r="C47" t="str">
            <v>PHULBANI</v>
          </cell>
          <cell r="D47">
            <v>3.9000000000000004</v>
          </cell>
          <cell r="E47">
            <v>4.1000000000000005</v>
          </cell>
        </row>
        <row r="48">
          <cell r="C48" t="str">
            <v>JALESWAR</v>
          </cell>
          <cell r="D48">
            <v>3.2500000000000004</v>
          </cell>
          <cell r="E48">
            <v>3.4500000000000006</v>
          </cell>
        </row>
        <row r="49">
          <cell r="C49" t="str">
            <v>GAJAPATI</v>
          </cell>
          <cell r="D49">
            <v>4.3</v>
          </cell>
          <cell r="E49">
            <v>4.5</v>
          </cell>
        </row>
        <row r="50">
          <cell r="C50" t="str">
            <v>CHANDIPUR</v>
          </cell>
          <cell r="D50">
            <v>3.1000000000000005</v>
          </cell>
          <cell r="E50">
            <v>3.3000000000000007</v>
          </cell>
        </row>
        <row r="51">
          <cell r="C51" t="str">
            <v>CHANDIPUT</v>
          </cell>
          <cell r="D51">
            <v>3.5000000000000004</v>
          </cell>
          <cell r="E51">
            <v>3.7000000000000006</v>
          </cell>
        </row>
        <row r="52">
          <cell r="C52" t="str">
            <v>PARALAKHEMUNDI</v>
          </cell>
          <cell r="D52">
            <v>3.9000000000000004</v>
          </cell>
          <cell r="E52">
            <v>4.1000000000000005</v>
          </cell>
        </row>
        <row r="53">
          <cell r="C53" t="str">
            <v>DASPALLA</v>
          </cell>
          <cell r="D53">
            <v>2.9000000000000004</v>
          </cell>
          <cell r="E53">
            <v>3.1000000000000005</v>
          </cell>
        </row>
        <row r="54">
          <cell r="C54" t="str">
            <v>KUARMUNDA</v>
          </cell>
          <cell r="D54">
            <v>3.2</v>
          </cell>
          <cell r="E54">
            <v>3.4000000000000004</v>
          </cell>
        </row>
        <row r="55">
          <cell r="C55" t="str">
            <v>BHUBANESWAR</v>
          </cell>
          <cell r="D55">
            <v>2.2000000000000002</v>
          </cell>
          <cell r="E55">
            <v>2.4000000000000004</v>
          </cell>
        </row>
        <row r="56">
          <cell r="C56" t="str">
            <v>BISAM CUTTACK</v>
          </cell>
          <cell r="D56">
            <v>3.95</v>
          </cell>
          <cell r="E56">
            <v>4.1500000000000004</v>
          </cell>
        </row>
        <row r="57">
          <cell r="C57" t="str">
            <v>BOUDH</v>
          </cell>
          <cell r="D57">
            <v>3.95</v>
          </cell>
          <cell r="E57">
            <v>4.1500000000000004</v>
          </cell>
        </row>
        <row r="58">
          <cell r="C58" t="str">
            <v>RAJGANGPUR</v>
          </cell>
          <cell r="D58">
            <v>3.7</v>
          </cell>
          <cell r="E58">
            <v>3.9000000000000004</v>
          </cell>
        </row>
        <row r="59">
          <cell r="C59" t="str">
            <v>REDHAKHOL</v>
          </cell>
          <cell r="D59">
            <v>3.95</v>
          </cell>
          <cell r="E59">
            <v>4.1500000000000004</v>
          </cell>
        </row>
        <row r="60">
          <cell r="C60" t="str">
            <v>JHARSUGUDA</v>
          </cell>
          <cell r="D60">
            <v>3.2</v>
          </cell>
          <cell r="E60">
            <v>3.4000000000000004</v>
          </cell>
        </row>
        <row r="61">
          <cell r="C61" t="str">
            <v>BRAJARAJNAGAR</v>
          </cell>
          <cell r="D61">
            <v>3.95</v>
          </cell>
          <cell r="E61">
            <v>4.1500000000000004</v>
          </cell>
        </row>
        <row r="62">
          <cell r="C62" t="str">
            <v>KARANJIA</v>
          </cell>
          <cell r="D62">
            <v>3.2</v>
          </cell>
          <cell r="E62">
            <v>3.4000000000000004</v>
          </cell>
        </row>
        <row r="63">
          <cell r="C63" t="str">
            <v>BARPALI</v>
          </cell>
          <cell r="D63">
            <v>4.0999999999999996</v>
          </cell>
          <cell r="E63">
            <v>4.3</v>
          </cell>
        </row>
        <row r="64">
          <cell r="C64" t="str">
            <v>BARBIL</v>
          </cell>
          <cell r="D64">
            <v>4.0999999999999996</v>
          </cell>
          <cell r="E64">
            <v>4.3</v>
          </cell>
        </row>
        <row r="65">
          <cell r="C65" t="str">
            <v>LUHAGUDI</v>
          </cell>
          <cell r="D65">
            <v>2.9</v>
          </cell>
          <cell r="E65">
            <v>3.1</v>
          </cell>
        </row>
        <row r="66">
          <cell r="C66" t="str">
            <v>PADMAPUR(BARAGARH)</v>
          </cell>
          <cell r="D66">
            <v>4.5999999999999996</v>
          </cell>
          <cell r="E66">
            <v>4.8</v>
          </cell>
        </row>
        <row r="67">
          <cell r="C67" t="str">
            <v>BIRAMITRAPUR</v>
          </cell>
          <cell r="D67">
            <v>4.0999999999999996</v>
          </cell>
          <cell r="E67">
            <v>4.3</v>
          </cell>
        </row>
        <row r="68">
          <cell r="C68" t="str">
            <v>KHALIKOT</v>
          </cell>
          <cell r="D68">
            <v>2.9</v>
          </cell>
          <cell r="E68">
            <v>3.1</v>
          </cell>
        </row>
        <row r="69">
          <cell r="C69" t="str">
            <v>BOLANGIR</v>
          </cell>
          <cell r="D69">
            <v>2.9</v>
          </cell>
          <cell r="E69">
            <v>3.1</v>
          </cell>
        </row>
        <row r="70">
          <cell r="C70" t="str">
            <v>DABUGAON</v>
          </cell>
          <cell r="D70">
            <v>4.5</v>
          </cell>
          <cell r="E70">
            <v>4.7</v>
          </cell>
        </row>
        <row r="71">
          <cell r="C71" t="str">
            <v>NUAPARA</v>
          </cell>
          <cell r="D71">
            <v>4</v>
          </cell>
          <cell r="E71">
            <v>4.2</v>
          </cell>
        </row>
        <row r="72">
          <cell r="C72" t="str">
            <v>CHANDPUR</v>
          </cell>
          <cell r="D72">
            <v>2.2000000000000002</v>
          </cell>
          <cell r="E72">
            <v>2.4000000000000004</v>
          </cell>
        </row>
        <row r="73">
          <cell r="C73" t="str">
            <v>MAIDALPUR</v>
          </cell>
          <cell r="D73">
            <v>4.7</v>
          </cell>
          <cell r="E73">
            <v>4.9000000000000004</v>
          </cell>
        </row>
        <row r="74">
          <cell r="C74" t="str">
            <v>MALKANGIRI</v>
          </cell>
          <cell r="D74">
            <v>4.5</v>
          </cell>
          <cell r="E74">
            <v>4.7</v>
          </cell>
        </row>
        <row r="75">
          <cell r="C75" t="str">
            <v>NAYAGARH</v>
          </cell>
          <cell r="D75">
            <v>2.6</v>
          </cell>
          <cell r="E75">
            <v>2.8000000000000003</v>
          </cell>
        </row>
        <row r="76">
          <cell r="C76" t="str">
            <v>BHOGARAI</v>
          </cell>
          <cell r="D76">
            <v>3.6</v>
          </cell>
          <cell r="E76">
            <v>3.8000000000000003</v>
          </cell>
        </row>
        <row r="77">
          <cell r="C77" t="str">
            <v>BALIGUDA</v>
          </cell>
          <cell r="D77">
            <v>4.25</v>
          </cell>
          <cell r="E77">
            <v>4.45</v>
          </cell>
        </row>
        <row r="78">
          <cell r="C78" t="str">
            <v>ATHAMALLIK</v>
          </cell>
          <cell r="D78">
            <v>3</v>
          </cell>
          <cell r="E78">
            <v>3.2</v>
          </cell>
        </row>
        <row r="79">
          <cell r="C79" t="str">
            <v>KUCHINDA</v>
          </cell>
          <cell r="D79">
            <v>4</v>
          </cell>
          <cell r="E79">
            <v>4.2</v>
          </cell>
        </row>
        <row r="80">
          <cell r="C80" t="str">
            <v>JAGATSINGHPUR</v>
          </cell>
          <cell r="E80">
            <v>2.35</v>
          </cell>
        </row>
        <row r="81">
          <cell r="C81" t="str">
            <v>SALIPUR</v>
          </cell>
          <cell r="E81">
            <v>2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workbookViewId="0">
      <selection activeCell="S2" sqref="S2"/>
    </sheetView>
  </sheetViews>
  <sheetFormatPr defaultRowHeight="15"/>
  <cols>
    <col min="1" max="1" width="3.42578125" style="1" bestFit="1" customWidth="1"/>
    <col min="2" max="2" width="10.140625" style="1" bestFit="1" customWidth="1"/>
    <col min="3" max="3" width="6.85546875" style="1" bestFit="1" customWidth="1"/>
    <col min="4" max="4" width="6.42578125" style="1" bestFit="1" customWidth="1"/>
    <col min="5" max="5" width="17.28515625" style="1" bestFit="1" customWidth="1"/>
    <col min="6" max="6" width="6" style="4" customWidth="1"/>
    <col min="7" max="7" width="6" style="4" bestFit="1" customWidth="1"/>
    <col min="8" max="8" width="8.42578125" style="1" bestFit="1" customWidth="1"/>
    <col min="9" max="9" width="8.28515625" style="1" customWidth="1"/>
    <col min="10" max="10" width="8.85546875" style="1" bestFit="1" customWidth="1"/>
    <col min="11" max="11" width="7.85546875" style="2" bestFit="1" customWidth="1"/>
    <col min="12" max="12" width="7.5703125" style="2" bestFit="1" customWidth="1"/>
    <col min="13" max="13" width="6.42578125" style="2" bestFit="1" customWidth="1"/>
    <col min="14" max="14" width="8.85546875" style="2" bestFit="1" customWidth="1"/>
    <col min="15" max="15" width="7.85546875" style="2" bestFit="1" customWidth="1"/>
    <col min="16" max="16" width="9.5703125" style="2" bestFit="1" customWidth="1"/>
    <col min="17" max="17" width="9.5703125" style="1" bestFit="1" customWidth="1"/>
    <col min="18" max="16384" width="9.140625" style="1"/>
  </cols>
  <sheetData>
    <row r="1" spans="1:17" ht="78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2"/>
      <c r="L1" s="22" t="s">
        <v>0</v>
      </c>
      <c r="M1" s="23"/>
      <c r="N1" s="23"/>
      <c r="O1" s="23"/>
      <c r="P1" s="23"/>
    </row>
    <row r="2" spans="1:17" ht="99" customHeight="1">
      <c r="A2" s="27" t="s">
        <v>32</v>
      </c>
      <c r="B2" s="28"/>
      <c r="C2" s="28"/>
      <c r="D2" s="28"/>
      <c r="E2" s="29"/>
      <c r="F2" s="24"/>
      <c r="G2" s="25"/>
      <c r="H2" s="25"/>
      <c r="I2" s="25"/>
      <c r="J2" s="25"/>
      <c r="K2" s="26"/>
      <c r="L2" s="22" t="s">
        <v>126</v>
      </c>
      <c r="M2" s="23"/>
      <c r="N2" s="23"/>
      <c r="O2" s="23"/>
      <c r="P2" s="23"/>
      <c r="Q2" s="2"/>
    </row>
    <row r="3" spans="1:17" s="5" customFormat="1" ht="33.75" customHeight="1">
      <c r="A3" s="14" t="s">
        <v>31</v>
      </c>
      <c r="B3" s="14" t="s">
        <v>38</v>
      </c>
      <c r="C3" s="14" t="s">
        <v>34</v>
      </c>
      <c r="D3" s="14" t="s">
        <v>28</v>
      </c>
      <c r="E3" s="14" t="s">
        <v>29</v>
      </c>
      <c r="F3" s="14" t="s">
        <v>30</v>
      </c>
      <c r="G3" s="14" t="s">
        <v>24</v>
      </c>
      <c r="H3" s="14" t="s">
        <v>16</v>
      </c>
      <c r="I3" s="14" t="s">
        <v>26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15" t="s">
        <v>22</v>
      </c>
      <c r="P3" s="15" t="s">
        <v>23</v>
      </c>
    </row>
    <row r="4" spans="1:17" s="5" customFormat="1" ht="15" customHeight="1">
      <c r="A4" s="6">
        <v>1</v>
      </c>
      <c r="B4" s="7">
        <v>44777</v>
      </c>
      <c r="C4" s="8" t="s">
        <v>43</v>
      </c>
      <c r="D4" s="9" t="s">
        <v>33</v>
      </c>
      <c r="E4" s="8" t="s">
        <v>3</v>
      </c>
      <c r="F4" s="8" t="s">
        <v>44</v>
      </c>
      <c r="G4" s="10">
        <v>300</v>
      </c>
      <c r="H4" s="10">
        <v>8</v>
      </c>
      <c r="I4" s="10">
        <v>3200</v>
      </c>
      <c r="J4" s="12" t="s">
        <v>25</v>
      </c>
      <c r="K4" s="12" t="s">
        <v>25</v>
      </c>
      <c r="L4" s="12" t="s">
        <v>25</v>
      </c>
      <c r="M4" s="11">
        <v>30</v>
      </c>
      <c r="N4" s="11">
        <v>8330</v>
      </c>
      <c r="O4" s="11">
        <v>0</v>
      </c>
      <c r="P4" s="11">
        <f>N4+O4</f>
        <v>8330</v>
      </c>
    </row>
    <row r="5" spans="1:17" s="5" customFormat="1" ht="15" customHeight="1">
      <c r="A5" s="6">
        <f>A4+1</f>
        <v>2</v>
      </c>
      <c r="B5" s="7">
        <v>44778</v>
      </c>
      <c r="C5" s="8" t="s">
        <v>45</v>
      </c>
      <c r="D5" s="9" t="s">
        <v>33</v>
      </c>
      <c r="E5" s="8" t="s">
        <v>5</v>
      </c>
      <c r="F5" s="8" t="s">
        <v>46</v>
      </c>
      <c r="G5" s="10">
        <v>166</v>
      </c>
      <c r="H5" s="10">
        <v>6</v>
      </c>
      <c r="I5" s="10">
        <v>1600</v>
      </c>
      <c r="J5" s="11">
        <f>VLOOKUP(E5,'[1]SAFE CHEM INDUSTRIES'!$C:$E,3,FALSE)</f>
        <v>2.4000000000000004</v>
      </c>
      <c r="K5" s="11">
        <v>75</v>
      </c>
      <c r="L5" s="11">
        <f t="shared" ref="L5:L41" si="0">G5*2</f>
        <v>332</v>
      </c>
      <c r="M5" s="11">
        <v>30</v>
      </c>
      <c r="N5" s="11">
        <f t="shared" ref="N5:N41" si="1">I5*J5+L5+M5</f>
        <v>4202</v>
      </c>
      <c r="O5" s="11">
        <f t="shared" ref="O5:O41" si="2">H5*K5</f>
        <v>450</v>
      </c>
      <c r="P5" s="11">
        <f t="shared" ref="P5:P42" si="3">N5+O5</f>
        <v>4652</v>
      </c>
    </row>
    <row r="6" spans="1:17" s="5" customFormat="1" ht="15" customHeight="1">
      <c r="A6" s="6">
        <f t="shared" ref="A6:A42" si="4">A5+1</f>
        <v>3</v>
      </c>
      <c r="B6" s="7">
        <v>44778</v>
      </c>
      <c r="C6" s="8" t="s">
        <v>47</v>
      </c>
      <c r="D6" s="9" t="s">
        <v>33</v>
      </c>
      <c r="E6" s="8" t="s">
        <v>27</v>
      </c>
      <c r="F6" s="8" t="s">
        <v>48</v>
      </c>
      <c r="G6" s="10">
        <v>237</v>
      </c>
      <c r="H6" s="10">
        <v>5</v>
      </c>
      <c r="I6" s="10">
        <v>3500</v>
      </c>
      <c r="J6" s="12" t="s">
        <v>25</v>
      </c>
      <c r="K6" s="12" t="s">
        <v>25</v>
      </c>
      <c r="L6" s="12" t="s">
        <v>25</v>
      </c>
      <c r="M6" s="11">
        <v>30</v>
      </c>
      <c r="N6" s="11">
        <v>13530</v>
      </c>
      <c r="O6" s="11">
        <v>0</v>
      </c>
      <c r="P6" s="11">
        <f t="shared" si="3"/>
        <v>13530</v>
      </c>
    </row>
    <row r="7" spans="1:17" s="5" customFormat="1" ht="15" customHeight="1">
      <c r="A7" s="6">
        <f t="shared" si="4"/>
        <v>4</v>
      </c>
      <c r="B7" s="7">
        <v>44779</v>
      </c>
      <c r="C7" s="8" t="s">
        <v>49</v>
      </c>
      <c r="D7" s="9" t="s">
        <v>33</v>
      </c>
      <c r="E7" s="8" t="s">
        <v>50</v>
      </c>
      <c r="F7" s="8" t="s">
        <v>51</v>
      </c>
      <c r="G7" s="10">
        <v>124</v>
      </c>
      <c r="H7" s="10">
        <v>2</v>
      </c>
      <c r="I7" s="10">
        <v>1000</v>
      </c>
      <c r="J7" s="11">
        <f>VLOOKUP(E7,'[1]SAFE CHEM INDUSTRIES'!$C:$E,3,FALSE)</f>
        <v>2.35</v>
      </c>
      <c r="K7" s="11">
        <v>75</v>
      </c>
      <c r="L7" s="11">
        <f t="shared" si="0"/>
        <v>248</v>
      </c>
      <c r="M7" s="11">
        <v>30</v>
      </c>
      <c r="N7" s="11">
        <f t="shared" si="1"/>
        <v>2628</v>
      </c>
      <c r="O7" s="11">
        <f t="shared" si="2"/>
        <v>150</v>
      </c>
      <c r="P7" s="11">
        <f t="shared" si="3"/>
        <v>2778</v>
      </c>
    </row>
    <row r="8" spans="1:17" s="5" customFormat="1" ht="15" customHeight="1">
      <c r="A8" s="6">
        <f t="shared" si="4"/>
        <v>5</v>
      </c>
      <c r="B8" s="7">
        <v>44783</v>
      </c>
      <c r="C8" s="8" t="s">
        <v>52</v>
      </c>
      <c r="D8" s="9" t="s">
        <v>33</v>
      </c>
      <c r="E8" s="8" t="s">
        <v>53</v>
      </c>
      <c r="F8" s="8" t="s">
        <v>54</v>
      </c>
      <c r="G8" s="10">
        <v>117</v>
      </c>
      <c r="H8" s="10">
        <v>6</v>
      </c>
      <c r="I8" s="10">
        <v>1027</v>
      </c>
      <c r="J8" s="11">
        <f>VLOOKUP(E8,'[1]SAFE CHEM INDUSTRIES'!$C:$E,3,FALSE)</f>
        <v>4.3</v>
      </c>
      <c r="K8" s="11">
        <v>75</v>
      </c>
      <c r="L8" s="11">
        <f t="shared" si="0"/>
        <v>234</v>
      </c>
      <c r="M8" s="11">
        <v>30</v>
      </c>
      <c r="N8" s="11">
        <f t="shared" si="1"/>
        <v>4680.0999999999995</v>
      </c>
      <c r="O8" s="11">
        <f t="shared" si="2"/>
        <v>450</v>
      </c>
      <c r="P8" s="11">
        <f t="shared" si="3"/>
        <v>5130.0999999999995</v>
      </c>
    </row>
    <row r="9" spans="1:17" s="5" customFormat="1" ht="15" customHeight="1">
      <c r="A9" s="6">
        <f t="shared" si="4"/>
        <v>6</v>
      </c>
      <c r="B9" s="7">
        <v>44783</v>
      </c>
      <c r="C9" s="8" t="s">
        <v>55</v>
      </c>
      <c r="D9" s="9" t="s">
        <v>33</v>
      </c>
      <c r="E9" s="8" t="s">
        <v>15</v>
      </c>
      <c r="F9" s="8" t="s">
        <v>56</v>
      </c>
      <c r="G9" s="10">
        <v>343</v>
      </c>
      <c r="H9" s="10">
        <v>4</v>
      </c>
      <c r="I9" s="10">
        <v>3171</v>
      </c>
      <c r="J9" s="11">
        <f>VLOOKUP(E9,'[1]SAFE CHEM INDUSTRIES'!$C:$E,3,FALSE)</f>
        <v>2.5</v>
      </c>
      <c r="K9" s="11">
        <v>75</v>
      </c>
      <c r="L9" s="11">
        <f t="shared" si="0"/>
        <v>686</v>
      </c>
      <c r="M9" s="11">
        <v>30</v>
      </c>
      <c r="N9" s="11">
        <f t="shared" si="1"/>
        <v>8643.5</v>
      </c>
      <c r="O9" s="11">
        <f t="shared" si="2"/>
        <v>300</v>
      </c>
      <c r="P9" s="11">
        <f t="shared" si="3"/>
        <v>8943.5</v>
      </c>
    </row>
    <row r="10" spans="1:17" s="5" customFormat="1" ht="15" customHeight="1">
      <c r="A10" s="6">
        <f t="shared" si="4"/>
        <v>7</v>
      </c>
      <c r="B10" s="7">
        <v>44785</v>
      </c>
      <c r="C10" s="8" t="s">
        <v>57</v>
      </c>
      <c r="D10" s="9" t="s">
        <v>33</v>
      </c>
      <c r="E10" s="8" t="s">
        <v>2</v>
      </c>
      <c r="F10" s="8" t="s">
        <v>58</v>
      </c>
      <c r="G10" s="10">
        <v>488</v>
      </c>
      <c r="H10" s="10">
        <v>16</v>
      </c>
      <c r="I10" s="10">
        <v>5300</v>
      </c>
      <c r="J10" s="12" t="s">
        <v>25</v>
      </c>
      <c r="K10" s="12" t="s">
        <v>25</v>
      </c>
      <c r="L10" s="12" t="s">
        <v>25</v>
      </c>
      <c r="M10" s="11">
        <v>30</v>
      </c>
      <c r="N10" s="11">
        <v>17930</v>
      </c>
      <c r="O10" s="11">
        <v>0</v>
      </c>
      <c r="P10" s="11">
        <f t="shared" si="3"/>
        <v>17930</v>
      </c>
    </row>
    <row r="11" spans="1:17" s="5" customFormat="1" ht="15" customHeight="1">
      <c r="A11" s="6">
        <f t="shared" si="4"/>
        <v>8</v>
      </c>
      <c r="B11" s="7">
        <v>44785</v>
      </c>
      <c r="C11" s="8" t="s">
        <v>59</v>
      </c>
      <c r="D11" s="9" t="s">
        <v>33</v>
      </c>
      <c r="E11" s="8" t="s">
        <v>27</v>
      </c>
      <c r="F11" s="8" t="s">
        <v>60</v>
      </c>
      <c r="G11" s="10">
        <v>468</v>
      </c>
      <c r="H11" s="10">
        <v>6</v>
      </c>
      <c r="I11" s="10">
        <v>4400</v>
      </c>
      <c r="J11" s="12" t="s">
        <v>25</v>
      </c>
      <c r="K11" s="12" t="s">
        <v>25</v>
      </c>
      <c r="L11" s="12" t="s">
        <v>25</v>
      </c>
      <c r="M11" s="11">
        <v>30</v>
      </c>
      <c r="N11" s="11">
        <v>17030</v>
      </c>
      <c r="O11" s="11">
        <v>0</v>
      </c>
      <c r="P11" s="11">
        <f t="shared" si="3"/>
        <v>17030</v>
      </c>
    </row>
    <row r="12" spans="1:17" s="5" customFormat="1" ht="15" customHeight="1">
      <c r="A12" s="6">
        <f t="shared" si="4"/>
        <v>9</v>
      </c>
      <c r="B12" s="7">
        <v>44789</v>
      </c>
      <c r="C12" s="8" t="s">
        <v>61</v>
      </c>
      <c r="D12" s="9" t="s">
        <v>33</v>
      </c>
      <c r="E12" s="8" t="s">
        <v>27</v>
      </c>
      <c r="F12" s="8" t="s">
        <v>62</v>
      </c>
      <c r="G12" s="10">
        <v>232</v>
      </c>
      <c r="H12" s="10">
        <v>5</v>
      </c>
      <c r="I12" s="10">
        <v>2936</v>
      </c>
      <c r="J12" s="11">
        <f>VLOOKUP(E12,'[1]SAFE CHEM INDUSTRIES'!$C:$E,3,FALSE)</f>
        <v>3.8000000000000003</v>
      </c>
      <c r="K12" s="11">
        <v>75</v>
      </c>
      <c r="L12" s="11">
        <f t="shared" si="0"/>
        <v>464</v>
      </c>
      <c r="M12" s="11">
        <v>30</v>
      </c>
      <c r="N12" s="11">
        <f t="shared" si="1"/>
        <v>11650.800000000001</v>
      </c>
      <c r="O12" s="11">
        <f t="shared" si="2"/>
        <v>375</v>
      </c>
      <c r="P12" s="11">
        <f t="shared" si="3"/>
        <v>12025.800000000001</v>
      </c>
    </row>
    <row r="13" spans="1:17" s="5" customFormat="1" ht="15" customHeight="1">
      <c r="A13" s="6">
        <f t="shared" si="4"/>
        <v>10</v>
      </c>
      <c r="B13" s="7">
        <v>44789</v>
      </c>
      <c r="C13" s="8" t="s">
        <v>63</v>
      </c>
      <c r="D13" s="9" t="s">
        <v>33</v>
      </c>
      <c r="E13" s="8" t="s">
        <v>8</v>
      </c>
      <c r="F13" s="8" t="s">
        <v>64</v>
      </c>
      <c r="G13" s="10">
        <v>130</v>
      </c>
      <c r="H13" s="10">
        <v>3</v>
      </c>
      <c r="I13" s="10">
        <v>1600</v>
      </c>
      <c r="J13" s="11">
        <f>VLOOKUP(E13,'[1]SAFE CHEM INDUSTRIES'!$C:$E,3,FALSE)</f>
        <v>4.1500000000000004</v>
      </c>
      <c r="K13" s="11">
        <v>75</v>
      </c>
      <c r="L13" s="11">
        <f t="shared" si="0"/>
        <v>260</v>
      </c>
      <c r="M13" s="11">
        <v>30</v>
      </c>
      <c r="N13" s="11">
        <f t="shared" si="1"/>
        <v>6930.0000000000009</v>
      </c>
      <c r="O13" s="11">
        <f t="shared" si="2"/>
        <v>225</v>
      </c>
      <c r="P13" s="11">
        <f t="shared" si="3"/>
        <v>7155.0000000000009</v>
      </c>
    </row>
    <row r="14" spans="1:17" s="5" customFormat="1" ht="15" customHeight="1">
      <c r="A14" s="6">
        <f t="shared" si="4"/>
        <v>11</v>
      </c>
      <c r="B14" s="7">
        <v>44789</v>
      </c>
      <c r="C14" s="8" t="s">
        <v>65</v>
      </c>
      <c r="D14" s="9" t="s">
        <v>33</v>
      </c>
      <c r="E14" s="8" t="s">
        <v>6</v>
      </c>
      <c r="F14" s="8" t="s">
        <v>66</v>
      </c>
      <c r="G14" s="10">
        <v>473</v>
      </c>
      <c r="H14" s="10">
        <v>10</v>
      </c>
      <c r="I14" s="10">
        <v>3500</v>
      </c>
      <c r="J14" s="12" t="s">
        <v>25</v>
      </c>
      <c r="K14" s="12" t="s">
        <v>25</v>
      </c>
      <c r="L14" s="12" t="s">
        <v>25</v>
      </c>
      <c r="M14" s="11">
        <v>30</v>
      </c>
      <c r="N14" s="11">
        <v>10230</v>
      </c>
      <c r="O14" s="11">
        <v>0</v>
      </c>
      <c r="P14" s="11">
        <f t="shared" si="3"/>
        <v>10230</v>
      </c>
    </row>
    <row r="15" spans="1:17" s="5" customFormat="1" ht="15" customHeight="1">
      <c r="A15" s="6">
        <f t="shared" si="4"/>
        <v>12</v>
      </c>
      <c r="B15" s="7">
        <v>44789</v>
      </c>
      <c r="C15" s="8" t="s">
        <v>67</v>
      </c>
      <c r="D15" s="9" t="s">
        <v>33</v>
      </c>
      <c r="E15" s="8" t="s">
        <v>68</v>
      </c>
      <c r="F15" s="8" t="s">
        <v>69</v>
      </c>
      <c r="G15" s="10">
        <v>142</v>
      </c>
      <c r="H15" s="10">
        <v>1</v>
      </c>
      <c r="I15" s="10">
        <v>900</v>
      </c>
      <c r="J15" s="11">
        <f>VLOOKUP(E15,'[1]SAFE CHEM INDUSTRIES'!$C:$E,3,FALSE)</f>
        <v>4.45</v>
      </c>
      <c r="K15" s="11">
        <v>75</v>
      </c>
      <c r="L15" s="11">
        <f t="shared" si="0"/>
        <v>284</v>
      </c>
      <c r="M15" s="11">
        <v>30</v>
      </c>
      <c r="N15" s="11">
        <f t="shared" si="1"/>
        <v>4319</v>
      </c>
      <c r="O15" s="11">
        <f t="shared" si="2"/>
        <v>75</v>
      </c>
      <c r="P15" s="11">
        <f t="shared" si="3"/>
        <v>4394</v>
      </c>
    </row>
    <row r="16" spans="1:17" s="5" customFormat="1" ht="15" customHeight="1">
      <c r="A16" s="6">
        <f t="shared" si="4"/>
        <v>13</v>
      </c>
      <c r="B16" s="7">
        <v>44789</v>
      </c>
      <c r="C16" s="8" t="s">
        <v>70</v>
      </c>
      <c r="D16" s="9" t="s">
        <v>33</v>
      </c>
      <c r="E16" s="8" t="s">
        <v>14</v>
      </c>
      <c r="F16" s="8" t="s">
        <v>71</v>
      </c>
      <c r="G16" s="10">
        <v>78</v>
      </c>
      <c r="H16" s="10">
        <v>6</v>
      </c>
      <c r="I16" s="10">
        <v>1100</v>
      </c>
      <c r="J16" s="11">
        <f>VLOOKUP(E16,'[1]SAFE CHEM INDUSTRIES'!$C:$E,3,FALSE)</f>
        <v>4.1500000000000004</v>
      </c>
      <c r="K16" s="11">
        <v>75</v>
      </c>
      <c r="L16" s="11">
        <f t="shared" si="0"/>
        <v>156</v>
      </c>
      <c r="M16" s="11">
        <v>30</v>
      </c>
      <c r="N16" s="11">
        <f t="shared" si="1"/>
        <v>4751</v>
      </c>
      <c r="O16" s="11">
        <f t="shared" si="2"/>
        <v>450</v>
      </c>
      <c r="P16" s="11">
        <f t="shared" si="3"/>
        <v>5201</v>
      </c>
    </row>
    <row r="17" spans="1:16" s="5" customFormat="1" ht="15" customHeight="1">
      <c r="A17" s="6">
        <f t="shared" si="4"/>
        <v>14</v>
      </c>
      <c r="B17" s="7">
        <v>44789</v>
      </c>
      <c r="C17" s="8" t="s">
        <v>72</v>
      </c>
      <c r="D17" s="9" t="s">
        <v>33</v>
      </c>
      <c r="E17" s="8" t="s">
        <v>4</v>
      </c>
      <c r="F17" s="8" t="s">
        <v>73</v>
      </c>
      <c r="G17" s="10">
        <v>211</v>
      </c>
      <c r="H17" s="10">
        <v>4</v>
      </c>
      <c r="I17" s="10">
        <v>3500</v>
      </c>
      <c r="J17" s="12" t="s">
        <v>25</v>
      </c>
      <c r="K17" s="12" t="s">
        <v>25</v>
      </c>
      <c r="L17" s="12" t="s">
        <v>25</v>
      </c>
      <c r="M17" s="11">
        <v>30</v>
      </c>
      <c r="N17" s="11">
        <v>8130</v>
      </c>
      <c r="O17" s="11">
        <v>0</v>
      </c>
      <c r="P17" s="11">
        <f t="shared" si="3"/>
        <v>8130</v>
      </c>
    </row>
    <row r="18" spans="1:16" s="5" customFormat="1" ht="15" customHeight="1">
      <c r="A18" s="6">
        <f t="shared" si="4"/>
        <v>15</v>
      </c>
      <c r="B18" s="7">
        <v>44790</v>
      </c>
      <c r="C18" s="8" t="s">
        <v>74</v>
      </c>
      <c r="D18" s="9" t="s">
        <v>33</v>
      </c>
      <c r="E18" s="8" t="s">
        <v>9</v>
      </c>
      <c r="F18" s="8" t="s">
        <v>75</v>
      </c>
      <c r="G18" s="10">
        <v>208</v>
      </c>
      <c r="H18" s="10">
        <v>14</v>
      </c>
      <c r="I18" s="10">
        <v>2340</v>
      </c>
      <c r="J18" s="11">
        <f>VLOOKUP(E18,'[1]SAFE CHEM INDUSTRIES'!$C:$E,3,FALSE)</f>
        <v>2.4000000000000004</v>
      </c>
      <c r="K18" s="11">
        <v>75</v>
      </c>
      <c r="L18" s="11">
        <f t="shared" si="0"/>
        <v>416</v>
      </c>
      <c r="M18" s="11">
        <v>30</v>
      </c>
      <c r="N18" s="11">
        <f t="shared" si="1"/>
        <v>6062.0000000000009</v>
      </c>
      <c r="O18" s="11">
        <f t="shared" si="2"/>
        <v>1050</v>
      </c>
      <c r="P18" s="11">
        <f t="shared" si="3"/>
        <v>7112.0000000000009</v>
      </c>
    </row>
    <row r="19" spans="1:16" s="5" customFormat="1" ht="15" customHeight="1">
      <c r="A19" s="6">
        <f t="shared" si="4"/>
        <v>16</v>
      </c>
      <c r="B19" s="7">
        <v>44790</v>
      </c>
      <c r="C19" s="8" t="s">
        <v>76</v>
      </c>
      <c r="D19" s="9" t="s">
        <v>33</v>
      </c>
      <c r="E19" s="8" t="s">
        <v>12</v>
      </c>
      <c r="F19" s="8" t="s">
        <v>77</v>
      </c>
      <c r="G19" s="10">
        <v>170</v>
      </c>
      <c r="H19" s="10">
        <v>4</v>
      </c>
      <c r="I19" s="10">
        <v>1300</v>
      </c>
      <c r="J19" s="11">
        <f>VLOOKUP(E19,'[1]SAFE CHEM INDUSTRIES'!$C:$E,3,FALSE)</f>
        <v>3.9000000000000004</v>
      </c>
      <c r="K19" s="11">
        <v>75</v>
      </c>
      <c r="L19" s="11">
        <f t="shared" si="0"/>
        <v>340</v>
      </c>
      <c r="M19" s="11">
        <v>30</v>
      </c>
      <c r="N19" s="11">
        <f t="shared" si="1"/>
        <v>5440.0000000000009</v>
      </c>
      <c r="O19" s="11">
        <f t="shared" si="2"/>
        <v>300</v>
      </c>
      <c r="P19" s="11">
        <f t="shared" si="3"/>
        <v>5740.0000000000009</v>
      </c>
    </row>
    <row r="20" spans="1:16" s="5" customFormat="1" ht="15" customHeight="1">
      <c r="A20" s="6">
        <f t="shared" si="4"/>
        <v>17</v>
      </c>
      <c r="B20" s="7">
        <v>44791</v>
      </c>
      <c r="C20" s="8" t="s">
        <v>78</v>
      </c>
      <c r="D20" s="9" t="s">
        <v>33</v>
      </c>
      <c r="E20" s="8" t="s">
        <v>68</v>
      </c>
      <c r="F20" s="8" t="s">
        <v>79</v>
      </c>
      <c r="G20" s="10">
        <v>209</v>
      </c>
      <c r="H20" s="10">
        <v>5</v>
      </c>
      <c r="I20" s="10">
        <v>1000</v>
      </c>
      <c r="J20" s="11">
        <f>VLOOKUP(E20,'[1]SAFE CHEM INDUSTRIES'!$C:$E,3,FALSE)</f>
        <v>4.45</v>
      </c>
      <c r="K20" s="11">
        <v>75</v>
      </c>
      <c r="L20" s="11">
        <f t="shared" si="0"/>
        <v>418</v>
      </c>
      <c r="M20" s="11">
        <v>30</v>
      </c>
      <c r="N20" s="11">
        <f t="shared" si="1"/>
        <v>4898</v>
      </c>
      <c r="O20" s="11">
        <f t="shared" si="2"/>
        <v>375</v>
      </c>
      <c r="P20" s="11">
        <f t="shared" si="3"/>
        <v>5273</v>
      </c>
    </row>
    <row r="21" spans="1:16" s="5" customFormat="1" ht="15" customHeight="1">
      <c r="A21" s="6">
        <f t="shared" si="4"/>
        <v>18</v>
      </c>
      <c r="B21" s="7">
        <v>44791</v>
      </c>
      <c r="C21" s="8" t="s">
        <v>80</v>
      </c>
      <c r="D21" s="9" t="s">
        <v>33</v>
      </c>
      <c r="E21" s="8" t="s">
        <v>36</v>
      </c>
      <c r="F21" s="8" t="s">
        <v>81</v>
      </c>
      <c r="G21" s="10">
        <v>153</v>
      </c>
      <c r="H21" s="10">
        <v>12</v>
      </c>
      <c r="I21" s="10">
        <v>2100</v>
      </c>
      <c r="J21" s="11">
        <f>VLOOKUP(E21,'[1]SAFE CHEM INDUSTRIES'!$C:$E,3,FALSE)</f>
        <v>2.6</v>
      </c>
      <c r="K21" s="11">
        <v>75</v>
      </c>
      <c r="L21" s="11">
        <f t="shared" si="0"/>
        <v>306</v>
      </c>
      <c r="M21" s="11">
        <v>30</v>
      </c>
      <c r="N21" s="11">
        <f t="shared" si="1"/>
        <v>5796</v>
      </c>
      <c r="O21" s="11">
        <f t="shared" si="2"/>
        <v>900</v>
      </c>
      <c r="P21" s="11">
        <f t="shared" si="3"/>
        <v>6696</v>
      </c>
    </row>
    <row r="22" spans="1:16" s="5" customFormat="1" ht="15" customHeight="1">
      <c r="A22" s="6">
        <f t="shared" si="4"/>
        <v>19</v>
      </c>
      <c r="B22" s="7">
        <v>44791</v>
      </c>
      <c r="C22" s="8" t="s">
        <v>82</v>
      </c>
      <c r="D22" s="9" t="s">
        <v>33</v>
      </c>
      <c r="E22" s="8" t="s">
        <v>83</v>
      </c>
      <c r="F22" s="8" t="s">
        <v>84</v>
      </c>
      <c r="G22" s="10">
        <v>299</v>
      </c>
      <c r="H22" s="10">
        <v>4</v>
      </c>
      <c r="I22" s="10">
        <v>2150</v>
      </c>
      <c r="J22" s="11">
        <f>VLOOKUP(E22,'[1]SAFE CHEM INDUSTRIES'!$C:$E,3,FALSE)</f>
        <v>3.4500000000000006</v>
      </c>
      <c r="K22" s="11">
        <v>75</v>
      </c>
      <c r="L22" s="11">
        <f t="shared" si="0"/>
        <v>598</v>
      </c>
      <c r="M22" s="11">
        <v>30</v>
      </c>
      <c r="N22" s="11">
        <f t="shared" si="1"/>
        <v>8045.5000000000009</v>
      </c>
      <c r="O22" s="11">
        <f t="shared" si="2"/>
        <v>300</v>
      </c>
      <c r="P22" s="11">
        <f t="shared" si="3"/>
        <v>8345.5</v>
      </c>
    </row>
    <row r="23" spans="1:16" s="5" customFormat="1" ht="15" customHeight="1">
      <c r="A23" s="6">
        <f t="shared" si="4"/>
        <v>20</v>
      </c>
      <c r="B23" s="7">
        <v>44791</v>
      </c>
      <c r="C23" s="8" t="s">
        <v>85</v>
      </c>
      <c r="D23" s="9" t="s">
        <v>33</v>
      </c>
      <c r="E23" s="8" t="s">
        <v>27</v>
      </c>
      <c r="F23" s="8" t="s">
        <v>86</v>
      </c>
      <c r="G23" s="10">
        <v>273</v>
      </c>
      <c r="H23" s="10"/>
      <c r="I23" s="10">
        <v>2900</v>
      </c>
      <c r="J23" s="11">
        <f>VLOOKUP(E23,'[1]SAFE CHEM INDUSTRIES'!$C:$E,3,FALSE)</f>
        <v>3.8000000000000003</v>
      </c>
      <c r="K23" s="11">
        <v>75</v>
      </c>
      <c r="L23" s="11">
        <f t="shared" si="0"/>
        <v>546</v>
      </c>
      <c r="M23" s="11">
        <v>30</v>
      </c>
      <c r="N23" s="11">
        <f t="shared" si="1"/>
        <v>11596</v>
      </c>
      <c r="O23" s="11">
        <f t="shared" si="2"/>
        <v>0</v>
      </c>
      <c r="P23" s="11">
        <f t="shared" si="3"/>
        <v>11596</v>
      </c>
    </row>
    <row r="24" spans="1:16" s="5" customFormat="1" ht="15" customHeight="1">
      <c r="A24" s="6">
        <f t="shared" si="4"/>
        <v>21</v>
      </c>
      <c r="B24" s="7">
        <v>44791</v>
      </c>
      <c r="C24" s="8" t="s">
        <v>87</v>
      </c>
      <c r="D24" s="9" t="s">
        <v>33</v>
      </c>
      <c r="E24" s="8" t="s">
        <v>3</v>
      </c>
      <c r="F24" s="8" t="s">
        <v>88</v>
      </c>
      <c r="G24" s="10">
        <v>437</v>
      </c>
      <c r="H24" s="10">
        <v>8</v>
      </c>
      <c r="I24" s="10">
        <v>3500</v>
      </c>
      <c r="J24" s="12" t="s">
        <v>25</v>
      </c>
      <c r="K24" s="12" t="s">
        <v>25</v>
      </c>
      <c r="L24" s="12" t="s">
        <v>25</v>
      </c>
      <c r="M24" s="11">
        <v>30</v>
      </c>
      <c r="N24" s="11">
        <v>8330</v>
      </c>
      <c r="O24" s="11">
        <v>0</v>
      </c>
      <c r="P24" s="11">
        <f t="shared" si="3"/>
        <v>8330</v>
      </c>
    </row>
    <row r="25" spans="1:16" s="5" customFormat="1" ht="15" customHeight="1">
      <c r="A25" s="6">
        <f t="shared" si="4"/>
        <v>22</v>
      </c>
      <c r="B25" s="7">
        <v>44791</v>
      </c>
      <c r="C25" s="8" t="s">
        <v>89</v>
      </c>
      <c r="D25" s="9" t="s">
        <v>33</v>
      </c>
      <c r="E25" s="8" t="s">
        <v>41</v>
      </c>
      <c r="F25" s="8" t="s">
        <v>90</v>
      </c>
      <c r="G25" s="10">
        <v>145</v>
      </c>
      <c r="H25" s="10">
        <v>6</v>
      </c>
      <c r="I25" s="10">
        <v>1800</v>
      </c>
      <c r="J25" s="11">
        <f>VLOOKUP(E25,'[1]SAFE CHEM INDUSTRIES'!$C:$E,3,FALSE)</f>
        <v>4.1500000000000004</v>
      </c>
      <c r="K25" s="11">
        <v>75</v>
      </c>
      <c r="L25" s="11">
        <f t="shared" si="0"/>
        <v>290</v>
      </c>
      <c r="M25" s="11">
        <v>30</v>
      </c>
      <c r="N25" s="11">
        <f t="shared" si="1"/>
        <v>7790.0000000000009</v>
      </c>
      <c r="O25" s="11">
        <f t="shared" si="2"/>
        <v>450</v>
      </c>
      <c r="P25" s="11">
        <f t="shared" si="3"/>
        <v>8240</v>
      </c>
    </row>
    <row r="26" spans="1:16" s="5" customFormat="1" ht="15" customHeight="1">
      <c r="A26" s="6">
        <f t="shared" si="4"/>
        <v>23</v>
      </c>
      <c r="B26" s="7">
        <v>44791</v>
      </c>
      <c r="C26" s="8" t="s">
        <v>91</v>
      </c>
      <c r="D26" s="9" t="s">
        <v>33</v>
      </c>
      <c r="E26" s="8" t="s">
        <v>37</v>
      </c>
      <c r="F26" s="8" t="s">
        <v>92</v>
      </c>
      <c r="G26" s="10">
        <v>563</v>
      </c>
      <c r="H26" s="10">
        <v>11</v>
      </c>
      <c r="I26" s="10">
        <v>2801</v>
      </c>
      <c r="J26" s="11">
        <f>VLOOKUP(E26,'[1]SAFE CHEM INDUSTRIES'!$C:$E,3,FALSE)</f>
        <v>4.8999999999999995</v>
      </c>
      <c r="K26" s="11">
        <v>75</v>
      </c>
      <c r="L26" s="11">
        <f t="shared" si="0"/>
        <v>1126</v>
      </c>
      <c r="M26" s="11">
        <v>30</v>
      </c>
      <c r="N26" s="11">
        <f t="shared" si="1"/>
        <v>14880.899999999998</v>
      </c>
      <c r="O26" s="11">
        <f t="shared" si="2"/>
        <v>825</v>
      </c>
      <c r="P26" s="11">
        <f t="shared" si="3"/>
        <v>15705.899999999998</v>
      </c>
    </row>
    <row r="27" spans="1:16" s="5" customFormat="1" ht="15" customHeight="1">
      <c r="A27" s="6">
        <f t="shared" si="4"/>
        <v>24</v>
      </c>
      <c r="B27" s="7">
        <v>44791</v>
      </c>
      <c r="C27" s="8" t="s">
        <v>93</v>
      </c>
      <c r="D27" s="9" t="s">
        <v>33</v>
      </c>
      <c r="E27" s="8" t="s">
        <v>40</v>
      </c>
      <c r="F27" s="8" t="s">
        <v>94</v>
      </c>
      <c r="G27" s="10">
        <v>109</v>
      </c>
      <c r="H27" s="10">
        <v>3</v>
      </c>
      <c r="I27" s="10">
        <v>1000</v>
      </c>
      <c r="J27" s="11">
        <f>VLOOKUP(E27,'[1]SAFE CHEM INDUSTRIES'!$C:$E,3,FALSE)</f>
        <v>2.3000000000000003</v>
      </c>
      <c r="K27" s="11">
        <v>75</v>
      </c>
      <c r="L27" s="11">
        <f t="shared" si="0"/>
        <v>218</v>
      </c>
      <c r="M27" s="11">
        <v>30</v>
      </c>
      <c r="N27" s="11">
        <f t="shared" si="1"/>
        <v>2548.0000000000005</v>
      </c>
      <c r="O27" s="11">
        <f t="shared" si="2"/>
        <v>225</v>
      </c>
      <c r="P27" s="11">
        <f t="shared" si="3"/>
        <v>2773.0000000000005</v>
      </c>
    </row>
    <row r="28" spans="1:16" s="5" customFormat="1" ht="15" customHeight="1">
      <c r="A28" s="6">
        <f t="shared" si="4"/>
        <v>25</v>
      </c>
      <c r="B28" s="7">
        <v>44792</v>
      </c>
      <c r="C28" s="8" t="s">
        <v>95</v>
      </c>
      <c r="D28" s="9" t="s">
        <v>33</v>
      </c>
      <c r="E28" s="8" t="s">
        <v>35</v>
      </c>
      <c r="F28" s="8" t="s">
        <v>96</v>
      </c>
      <c r="G28" s="10">
        <v>142</v>
      </c>
      <c r="H28" s="10">
        <v>2</v>
      </c>
      <c r="I28" s="10">
        <v>1150</v>
      </c>
      <c r="J28" s="11">
        <f>VLOOKUP(E28,'[1]SAFE CHEM INDUSTRIES'!$C:$E,3,FALSE)</f>
        <v>2.5</v>
      </c>
      <c r="K28" s="11">
        <v>75</v>
      </c>
      <c r="L28" s="11">
        <f t="shared" si="0"/>
        <v>284</v>
      </c>
      <c r="M28" s="11">
        <v>30</v>
      </c>
      <c r="N28" s="11">
        <f t="shared" si="1"/>
        <v>3189</v>
      </c>
      <c r="O28" s="11">
        <f t="shared" si="2"/>
        <v>150</v>
      </c>
      <c r="P28" s="11">
        <f t="shared" si="3"/>
        <v>3339</v>
      </c>
    </row>
    <row r="29" spans="1:16" s="5" customFormat="1" ht="15" customHeight="1">
      <c r="A29" s="6">
        <f t="shared" si="4"/>
        <v>26</v>
      </c>
      <c r="B29" s="7">
        <v>44791</v>
      </c>
      <c r="C29" s="8" t="s">
        <v>97</v>
      </c>
      <c r="D29" s="9" t="s">
        <v>33</v>
      </c>
      <c r="E29" s="8" t="s">
        <v>5</v>
      </c>
      <c r="F29" s="8" t="s">
        <v>98</v>
      </c>
      <c r="G29" s="10">
        <v>236</v>
      </c>
      <c r="H29" s="10">
        <v>13</v>
      </c>
      <c r="I29" s="10">
        <v>2800</v>
      </c>
      <c r="J29" s="11">
        <f>VLOOKUP(E29,'[1]SAFE CHEM INDUSTRIES'!$C:$E,3,FALSE)</f>
        <v>2.4000000000000004</v>
      </c>
      <c r="K29" s="11">
        <v>75</v>
      </c>
      <c r="L29" s="11">
        <f t="shared" si="0"/>
        <v>472</v>
      </c>
      <c r="M29" s="11">
        <v>30</v>
      </c>
      <c r="N29" s="11">
        <f t="shared" si="1"/>
        <v>7222.0000000000009</v>
      </c>
      <c r="O29" s="11">
        <f t="shared" si="2"/>
        <v>975</v>
      </c>
      <c r="P29" s="11">
        <f t="shared" si="3"/>
        <v>8197</v>
      </c>
    </row>
    <row r="30" spans="1:16" s="5" customFormat="1" ht="15" customHeight="1">
      <c r="A30" s="6">
        <f t="shared" si="4"/>
        <v>27</v>
      </c>
      <c r="B30" s="7">
        <v>44791</v>
      </c>
      <c r="C30" s="8" t="s">
        <v>99</v>
      </c>
      <c r="D30" s="9" t="s">
        <v>33</v>
      </c>
      <c r="E30" s="8" t="s">
        <v>13</v>
      </c>
      <c r="F30" s="8" t="s">
        <v>100</v>
      </c>
      <c r="G30" s="10">
        <v>165</v>
      </c>
      <c r="H30" s="10">
        <v>8</v>
      </c>
      <c r="I30" s="10">
        <v>2000</v>
      </c>
      <c r="J30" s="11">
        <f>VLOOKUP(E30,'[1]SAFE CHEM INDUSTRIES'!$C:$E,3,FALSE)</f>
        <v>2.4000000000000004</v>
      </c>
      <c r="K30" s="11">
        <v>75</v>
      </c>
      <c r="L30" s="11">
        <f t="shared" si="0"/>
        <v>330</v>
      </c>
      <c r="M30" s="11">
        <v>30</v>
      </c>
      <c r="N30" s="11">
        <f t="shared" si="1"/>
        <v>5160.0000000000009</v>
      </c>
      <c r="O30" s="11">
        <f t="shared" si="2"/>
        <v>600</v>
      </c>
      <c r="P30" s="11">
        <f t="shared" si="3"/>
        <v>5760.0000000000009</v>
      </c>
    </row>
    <row r="31" spans="1:16" s="5" customFormat="1" ht="15" customHeight="1">
      <c r="A31" s="6">
        <f t="shared" si="4"/>
        <v>28</v>
      </c>
      <c r="B31" s="7">
        <v>44791</v>
      </c>
      <c r="C31" s="8" t="s">
        <v>101</v>
      </c>
      <c r="D31" s="9" t="s">
        <v>33</v>
      </c>
      <c r="E31" s="8" t="s">
        <v>2</v>
      </c>
      <c r="F31" s="8" t="s">
        <v>102</v>
      </c>
      <c r="G31" s="10">
        <v>211</v>
      </c>
      <c r="H31" s="10">
        <v>14</v>
      </c>
      <c r="I31" s="10">
        <v>2500</v>
      </c>
      <c r="J31" s="11">
        <f>VLOOKUP(E31,'[1]SAFE CHEM INDUSTRIES'!$C:$E,3,FALSE)</f>
        <v>3.4000000000000004</v>
      </c>
      <c r="K31" s="11">
        <v>75</v>
      </c>
      <c r="L31" s="11">
        <f t="shared" si="0"/>
        <v>422</v>
      </c>
      <c r="M31" s="11">
        <v>30</v>
      </c>
      <c r="N31" s="11">
        <f t="shared" si="1"/>
        <v>8952</v>
      </c>
      <c r="O31" s="11">
        <f t="shared" si="2"/>
        <v>1050</v>
      </c>
      <c r="P31" s="11">
        <f t="shared" si="3"/>
        <v>10002</v>
      </c>
    </row>
    <row r="32" spans="1:16" s="5" customFormat="1" ht="15" customHeight="1">
      <c r="A32" s="6">
        <f t="shared" si="4"/>
        <v>29</v>
      </c>
      <c r="B32" s="7">
        <v>44795</v>
      </c>
      <c r="C32" s="8" t="s">
        <v>103</v>
      </c>
      <c r="D32" s="9" t="s">
        <v>33</v>
      </c>
      <c r="E32" s="8" t="s">
        <v>6</v>
      </c>
      <c r="F32" s="8" t="s">
        <v>104</v>
      </c>
      <c r="G32" s="10">
        <v>401</v>
      </c>
      <c r="H32" s="10">
        <v>4</v>
      </c>
      <c r="I32" s="10">
        <v>2687</v>
      </c>
      <c r="J32" s="11">
        <f>VLOOKUP(E32,'[1]SAFE CHEM INDUSTRIES'!$C:$E,3,FALSE)</f>
        <v>2.6</v>
      </c>
      <c r="K32" s="11">
        <v>75</v>
      </c>
      <c r="L32" s="11">
        <f t="shared" si="0"/>
        <v>802</v>
      </c>
      <c r="M32" s="11">
        <v>30</v>
      </c>
      <c r="N32" s="11">
        <f t="shared" si="1"/>
        <v>7818.2</v>
      </c>
      <c r="O32" s="11">
        <f t="shared" si="2"/>
        <v>300</v>
      </c>
      <c r="P32" s="11">
        <f t="shared" si="3"/>
        <v>8118.2</v>
      </c>
    </row>
    <row r="33" spans="1:16" s="5" customFormat="1" ht="15" customHeight="1">
      <c r="A33" s="6">
        <f t="shared" si="4"/>
        <v>30</v>
      </c>
      <c r="B33" s="7">
        <v>44795</v>
      </c>
      <c r="C33" s="8" t="s">
        <v>105</v>
      </c>
      <c r="D33" s="9" t="s">
        <v>33</v>
      </c>
      <c r="E33" s="8" t="s">
        <v>7</v>
      </c>
      <c r="F33" s="8" t="s">
        <v>106</v>
      </c>
      <c r="G33" s="10">
        <v>376</v>
      </c>
      <c r="H33" s="10">
        <v>11</v>
      </c>
      <c r="I33" s="10">
        <v>4000</v>
      </c>
      <c r="J33" s="12" t="s">
        <v>25</v>
      </c>
      <c r="K33" s="12" t="s">
        <v>25</v>
      </c>
      <c r="L33" s="12" t="s">
        <v>25</v>
      </c>
      <c r="M33" s="11">
        <v>30</v>
      </c>
      <c r="N33" s="11">
        <v>10830</v>
      </c>
      <c r="O33" s="11">
        <v>0</v>
      </c>
      <c r="P33" s="11">
        <f t="shared" si="3"/>
        <v>10830</v>
      </c>
    </row>
    <row r="34" spans="1:16" s="5" customFormat="1" ht="15" customHeight="1">
      <c r="A34" s="6">
        <f t="shared" si="4"/>
        <v>31</v>
      </c>
      <c r="B34" s="7">
        <v>44795</v>
      </c>
      <c r="C34" s="8" t="s">
        <v>107</v>
      </c>
      <c r="D34" s="9" t="s">
        <v>33</v>
      </c>
      <c r="E34" s="8" t="s">
        <v>108</v>
      </c>
      <c r="F34" s="8" t="s">
        <v>109</v>
      </c>
      <c r="G34" s="10">
        <v>405</v>
      </c>
      <c r="H34" s="10">
        <v>15</v>
      </c>
      <c r="I34" s="10">
        <v>4100</v>
      </c>
      <c r="J34" s="12" t="s">
        <v>25</v>
      </c>
      <c r="K34" s="12" t="s">
        <v>25</v>
      </c>
      <c r="L34" s="12" t="s">
        <v>25</v>
      </c>
      <c r="M34" s="11">
        <v>30</v>
      </c>
      <c r="N34" s="11">
        <v>9030</v>
      </c>
      <c r="O34" s="11">
        <v>30</v>
      </c>
      <c r="P34" s="11">
        <f t="shared" si="3"/>
        <v>9060</v>
      </c>
    </row>
    <row r="35" spans="1:16" s="5" customFormat="1" ht="15" customHeight="1">
      <c r="A35" s="6">
        <f t="shared" si="4"/>
        <v>32</v>
      </c>
      <c r="B35" s="7">
        <v>44795</v>
      </c>
      <c r="C35" s="8" t="s">
        <v>110</v>
      </c>
      <c r="D35" s="9" t="s">
        <v>33</v>
      </c>
      <c r="E35" s="8" t="s">
        <v>37</v>
      </c>
      <c r="F35" s="8" t="s">
        <v>111</v>
      </c>
      <c r="G35" s="10">
        <v>158</v>
      </c>
      <c r="H35" s="10">
        <v>4</v>
      </c>
      <c r="I35" s="10">
        <v>2100</v>
      </c>
      <c r="J35" s="11">
        <f>VLOOKUP(E35,'[1]SAFE CHEM INDUSTRIES'!$C:$E,3,FALSE)</f>
        <v>4.8999999999999995</v>
      </c>
      <c r="K35" s="11">
        <v>75</v>
      </c>
      <c r="L35" s="11">
        <f t="shared" si="0"/>
        <v>316</v>
      </c>
      <c r="M35" s="11">
        <v>30</v>
      </c>
      <c r="N35" s="11">
        <f t="shared" si="1"/>
        <v>10635.999999999998</v>
      </c>
      <c r="O35" s="11">
        <f t="shared" si="2"/>
        <v>300</v>
      </c>
      <c r="P35" s="11">
        <f t="shared" si="3"/>
        <v>10935.999999999998</v>
      </c>
    </row>
    <row r="36" spans="1:16" s="5" customFormat="1" ht="15" customHeight="1">
      <c r="A36" s="6">
        <f t="shared" si="4"/>
        <v>33</v>
      </c>
      <c r="B36" s="7">
        <v>44796</v>
      </c>
      <c r="C36" s="8" t="s">
        <v>112</v>
      </c>
      <c r="D36" s="9" t="s">
        <v>33</v>
      </c>
      <c r="E36" s="8" t="s">
        <v>39</v>
      </c>
      <c r="F36" s="8" t="s">
        <v>113</v>
      </c>
      <c r="G36" s="10">
        <v>468</v>
      </c>
      <c r="H36" s="10">
        <v>5</v>
      </c>
      <c r="I36" s="10">
        <v>4500</v>
      </c>
      <c r="J36" s="11">
        <f>VLOOKUP(E36,'[1]SAFE CHEM INDUSTRIES'!$C:$E,3,FALSE)</f>
        <v>3.1000000000000005</v>
      </c>
      <c r="K36" s="11">
        <v>75</v>
      </c>
      <c r="L36" s="11">
        <f t="shared" si="0"/>
        <v>936</v>
      </c>
      <c r="M36" s="11">
        <v>30</v>
      </c>
      <c r="N36" s="11">
        <f t="shared" si="1"/>
        <v>14916.000000000002</v>
      </c>
      <c r="O36" s="11">
        <f t="shared" si="2"/>
        <v>375</v>
      </c>
      <c r="P36" s="11">
        <f t="shared" si="3"/>
        <v>15291.000000000002</v>
      </c>
    </row>
    <row r="37" spans="1:16" s="5" customFormat="1" ht="15" customHeight="1">
      <c r="A37" s="6">
        <f t="shared" si="4"/>
        <v>34</v>
      </c>
      <c r="B37" s="7">
        <v>44797</v>
      </c>
      <c r="C37" s="8" t="s">
        <v>114</v>
      </c>
      <c r="D37" s="9" t="s">
        <v>33</v>
      </c>
      <c r="E37" s="8" t="s">
        <v>83</v>
      </c>
      <c r="F37" s="8" t="s">
        <v>115</v>
      </c>
      <c r="G37" s="10">
        <v>168</v>
      </c>
      <c r="H37" s="10">
        <v>1</v>
      </c>
      <c r="I37" s="10">
        <v>1328</v>
      </c>
      <c r="J37" s="11">
        <f>VLOOKUP(E37,'[1]SAFE CHEM INDUSTRIES'!$C:$E,3,FALSE)</f>
        <v>3.4500000000000006</v>
      </c>
      <c r="K37" s="11">
        <v>75</v>
      </c>
      <c r="L37" s="11">
        <f t="shared" si="0"/>
        <v>336</v>
      </c>
      <c r="M37" s="11">
        <v>30</v>
      </c>
      <c r="N37" s="11">
        <f t="shared" si="1"/>
        <v>4947.6000000000013</v>
      </c>
      <c r="O37" s="11">
        <f t="shared" si="2"/>
        <v>75</v>
      </c>
      <c r="P37" s="11">
        <f t="shared" si="3"/>
        <v>5022.6000000000013</v>
      </c>
    </row>
    <row r="38" spans="1:16" s="5" customFormat="1" ht="15" customHeight="1">
      <c r="A38" s="6">
        <f t="shared" si="4"/>
        <v>35</v>
      </c>
      <c r="B38" s="7">
        <v>44797</v>
      </c>
      <c r="C38" s="8" t="s">
        <v>116</v>
      </c>
      <c r="D38" s="9" t="s">
        <v>33</v>
      </c>
      <c r="E38" s="8" t="s">
        <v>11</v>
      </c>
      <c r="F38" s="8" t="s">
        <v>117</v>
      </c>
      <c r="G38" s="10">
        <v>142</v>
      </c>
      <c r="H38" s="10">
        <v>8</v>
      </c>
      <c r="I38" s="10">
        <v>1724</v>
      </c>
      <c r="J38" s="11">
        <f>VLOOKUP(E38,'[1]SAFE CHEM INDUSTRIES'!$C:$E,3,FALSE)</f>
        <v>3.1</v>
      </c>
      <c r="K38" s="11">
        <v>75</v>
      </c>
      <c r="L38" s="11">
        <f t="shared" si="0"/>
        <v>284</v>
      </c>
      <c r="M38" s="11">
        <v>30</v>
      </c>
      <c r="N38" s="11">
        <f t="shared" si="1"/>
        <v>5658.4000000000005</v>
      </c>
      <c r="O38" s="11">
        <f t="shared" si="2"/>
        <v>600</v>
      </c>
      <c r="P38" s="11">
        <f t="shared" si="3"/>
        <v>6258.4000000000005</v>
      </c>
    </row>
    <row r="39" spans="1:16" s="5" customFormat="1" ht="15" customHeight="1">
      <c r="A39" s="6">
        <f t="shared" si="4"/>
        <v>36</v>
      </c>
      <c r="B39" s="7">
        <v>44797</v>
      </c>
      <c r="C39" s="8" t="s">
        <v>118</v>
      </c>
      <c r="D39" s="9" t="s">
        <v>33</v>
      </c>
      <c r="E39" s="8" t="s">
        <v>119</v>
      </c>
      <c r="F39" s="8">
        <v>225</v>
      </c>
      <c r="G39" s="10">
        <v>481</v>
      </c>
      <c r="H39" s="10">
        <v>15</v>
      </c>
      <c r="I39" s="10">
        <v>5300</v>
      </c>
      <c r="J39" s="12" t="s">
        <v>25</v>
      </c>
      <c r="K39" s="12" t="s">
        <v>25</v>
      </c>
      <c r="L39" s="12" t="s">
        <v>25</v>
      </c>
      <c r="M39" s="11">
        <v>30</v>
      </c>
      <c r="N39" s="11">
        <v>17530</v>
      </c>
      <c r="O39" s="11">
        <v>0</v>
      </c>
      <c r="P39" s="11">
        <f t="shared" si="3"/>
        <v>17530</v>
      </c>
    </row>
    <row r="40" spans="1:16" s="5" customFormat="1" ht="15" customHeight="1">
      <c r="A40" s="6">
        <f t="shared" si="4"/>
        <v>37</v>
      </c>
      <c r="B40" s="7">
        <v>44797</v>
      </c>
      <c r="C40" s="8" t="s">
        <v>120</v>
      </c>
      <c r="D40" s="9" t="s">
        <v>33</v>
      </c>
      <c r="E40" s="8" t="s">
        <v>27</v>
      </c>
      <c r="F40" s="8" t="s">
        <v>79</v>
      </c>
      <c r="G40" s="10">
        <v>354</v>
      </c>
      <c r="H40" s="10">
        <v>11</v>
      </c>
      <c r="I40" s="10">
        <v>4300</v>
      </c>
      <c r="J40" s="12" t="s">
        <v>25</v>
      </c>
      <c r="K40" s="12" t="s">
        <v>25</v>
      </c>
      <c r="L40" s="12" t="s">
        <v>25</v>
      </c>
      <c r="M40" s="11">
        <v>30</v>
      </c>
      <c r="N40" s="11">
        <v>17030</v>
      </c>
      <c r="O40" s="11">
        <v>0</v>
      </c>
      <c r="P40" s="11">
        <f t="shared" si="3"/>
        <v>17030</v>
      </c>
    </row>
    <row r="41" spans="1:16" s="5" customFormat="1" ht="15" customHeight="1">
      <c r="A41" s="6">
        <f t="shared" si="4"/>
        <v>38</v>
      </c>
      <c r="B41" s="7">
        <v>44802</v>
      </c>
      <c r="C41" s="8" t="s">
        <v>121</v>
      </c>
      <c r="D41" s="9" t="s">
        <v>33</v>
      </c>
      <c r="E41" s="8" t="s">
        <v>10</v>
      </c>
      <c r="F41" s="8" t="s">
        <v>122</v>
      </c>
      <c r="G41" s="10">
        <v>190</v>
      </c>
      <c r="H41" s="10">
        <v>3</v>
      </c>
      <c r="I41" s="10">
        <v>1507</v>
      </c>
      <c r="J41" s="11">
        <f>VLOOKUP(E41,'[1]SAFE CHEM INDUSTRIES'!$C:$E,3,FALSE)</f>
        <v>3.2000000000000006</v>
      </c>
      <c r="K41" s="11">
        <v>75</v>
      </c>
      <c r="L41" s="11">
        <f t="shared" si="0"/>
        <v>380</v>
      </c>
      <c r="M41" s="11">
        <v>30</v>
      </c>
      <c r="N41" s="11">
        <f t="shared" si="1"/>
        <v>5232.4000000000005</v>
      </c>
      <c r="O41" s="11">
        <f t="shared" si="2"/>
        <v>225</v>
      </c>
      <c r="P41" s="11">
        <f t="shared" si="3"/>
        <v>5457.4000000000005</v>
      </c>
    </row>
    <row r="42" spans="1:16" s="5" customFormat="1" ht="15" customHeight="1">
      <c r="A42" s="6">
        <f t="shared" si="4"/>
        <v>39</v>
      </c>
      <c r="B42" s="7">
        <v>44803</v>
      </c>
      <c r="C42" s="8" t="s">
        <v>123</v>
      </c>
      <c r="D42" s="9" t="s">
        <v>33</v>
      </c>
      <c r="E42" s="8" t="s">
        <v>4</v>
      </c>
      <c r="F42" s="8" t="s">
        <v>124</v>
      </c>
      <c r="G42" s="10">
        <v>251</v>
      </c>
      <c r="H42" s="10">
        <v>6</v>
      </c>
      <c r="I42" s="10">
        <v>4000</v>
      </c>
      <c r="J42" s="12" t="s">
        <v>25</v>
      </c>
      <c r="K42" s="12" t="s">
        <v>25</v>
      </c>
      <c r="L42" s="12" t="s">
        <v>25</v>
      </c>
      <c r="M42" s="11">
        <v>30</v>
      </c>
      <c r="N42" s="11">
        <v>10030</v>
      </c>
      <c r="O42" s="11">
        <v>0</v>
      </c>
      <c r="P42" s="11">
        <f t="shared" si="3"/>
        <v>10030</v>
      </c>
    </row>
    <row r="43" spans="1:16" s="5" customFormat="1" ht="15" customHeight="1">
      <c r="A43" s="33" t="s">
        <v>125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13">
        <f>ROUND(SUM(P4:P42),0)</f>
        <v>348132</v>
      </c>
    </row>
    <row r="44" spans="1:16" s="5" customFormat="1" ht="15" customHeight="1">
      <c r="A44" s="16"/>
      <c r="B44" s="17"/>
      <c r="C44" s="16"/>
      <c r="D44" s="16"/>
      <c r="E44" s="16"/>
      <c r="F44" s="16"/>
      <c r="G44" s="18">
        <f>SUM(G4:G42)</f>
        <v>10223</v>
      </c>
      <c r="H44" s="18">
        <f>SUM(H4:H42)</f>
        <v>269</v>
      </c>
      <c r="I44" s="18">
        <f>SUM(I4:I42)</f>
        <v>101621</v>
      </c>
      <c r="J44" s="19"/>
      <c r="K44" s="19"/>
      <c r="L44" s="19"/>
      <c r="M44" s="19"/>
      <c r="N44" s="19"/>
      <c r="O44" s="19"/>
      <c r="P44" s="19"/>
    </row>
    <row r="45" spans="1:16" s="3" customFormat="1" ht="30" customHeight="1">
      <c r="A45" s="20" t="s">
        <v>42</v>
      </c>
      <c r="B45" s="20"/>
      <c r="C45" s="20"/>
      <c r="D45" s="20"/>
      <c r="E45" s="20"/>
      <c r="F45" s="20"/>
      <c r="G45" s="20"/>
      <c r="H45" s="20"/>
      <c r="I45" s="20"/>
      <c r="J45" s="20"/>
      <c r="K45" s="21"/>
      <c r="L45" s="21"/>
      <c r="M45" s="21"/>
      <c r="N45" s="21"/>
      <c r="O45" s="21"/>
      <c r="P45" s="21"/>
    </row>
    <row r="46" spans="1:16" s="3" customFormat="1" ht="30" customHeight="1">
      <c r="A46" s="20" t="s">
        <v>1</v>
      </c>
      <c r="B46" s="20"/>
      <c r="C46" s="20"/>
      <c r="D46" s="20"/>
      <c r="E46" s="20"/>
      <c r="F46" s="20"/>
      <c r="G46" s="20"/>
      <c r="H46" s="20"/>
      <c r="I46" s="20"/>
      <c r="J46" s="20"/>
      <c r="K46" s="21"/>
      <c r="L46" s="21"/>
      <c r="M46" s="21"/>
      <c r="N46" s="21"/>
      <c r="O46" s="21"/>
      <c r="P46" s="21"/>
    </row>
  </sheetData>
  <sortState ref="B4:Q46">
    <sortCondition ref="B4:B46"/>
    <sortCondition ref="C4:C46"/>
  </sortState>
  <mergeCells count="8">
    <mergeCell ref="A45:P45"/>
    <mergeCell ref="A46:P46"/>
    <mergeCell ref="L1:P1"/>
    <mergeCell ref="F2:K2"/>
    <mergeCell ref="L2:P2"/>
    <mergeCell ref="A2:E2"/>
    <mergeCell ref="A1:K1"/>
    <mergeCell ref="A43:O43"/>
  </mergeCells>
  <pageMargins left="0.15748031496062992" right="0.15748031496062992" top="0.27559055118110237" bottom="0.39370078740157483" header="0.23622047244094491" footer="0.15748031496062992"/>
  <pageSetup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Bishnu</cp:lastModifiedBy>
  <cp:lastPrinted>2022-09-10T06:51:06Z</cp:lastPrinted>
  <dcterms:modified xsi:type="dcterms:W3CDTF">2022-09-16T08:53:28Z</dcterms:modified>
</cp:coreProperties>
</file>