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Invoice!$A$3:$R$48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6" i="1" l="1"/>
  <c r="K44" i="1"/>
  <c r="J44" i="1"/>
  <c r="I44" i="1"/>
  <c r="H44" i="1"/>
  <c r="N44" i="1" s="1"/>
  <c r="K43" i="1"/>
  <c r="J43" i="1"/>
  <c r="I43" i="1"/>
  <c r="H43" i="1"/>
  <c r="N43" i="1" s="1"/>
  <c r="K42" i="1"/>
  <c r="J42" i="1"/>
  <c r="I42" i="1"/>
  <c r="H42" i="1"/>
  <c r="N42" i="1" s="1"/>
  <c r="K41" i="1"/>
  <c r="J41" i="1"/>
  <c r="I41" i="1"/>
  <c r="H41" i="1"/>
  <c r="N41" i="1" s="1"/>
  <c r="K40" i="1"/>
  <c r="J40" i="1"/>
  <c r="I40" i="1"/>
  <c r="H40" i="1"/>
  <c r="N40" i="1" s="1"/>
  <c r="K39" i="1"/>
  <c r="J39" i="1"/>
  <c r="I39" i="1"/>
  <c r="H39" i="1"/>
  <c r="N39" i="1" s="1"/>
  <c r="K38" i="1"/>
  <c r="J38" i="1"/>
  <c r="I38" i="1"/>
  <c r="H38" i="1"/>
  <c r="N38" i="1" s="1"/>
  <c r="K36" i="1"/>
  <c r="J36" i="1"/>
  <c r="I36" i="1"/>
  <c r="H36" i="1"/>
  <c r="N36" i="1" s="1"/>
  <c r="K35" i="1"/>
  <c r="J35" i="1"/>
  <c r="I35" i="1"/>
  <c r="H35" i="1"/>
  <c r="N35" i="1" s="1"/>
  <c r="K34" i="1"/>
  <c r="J34" i="1"/>
  <c r="I34" i="1"/>
  <c r="H34" i="1"/>
  <c r="N34" i="1" s="1"/>
  <c r="K33" i="1"/>
  <c r="J33" i="1"/>
  <c r="I33" i="1"/>
  <c r="H33" i="1"/>
  <c r="N33" i="1" s="1"/>
  <c r="K32" i="1"/>
  <c r="J32" i="1"/>
  <c r="I32" i="1"/>
  <c r="H32" i="1"/>
  <c r="N32" i="1" s="1"/>
  <c r="K31" i="1"/>
  <c r="J31" i="1"/>
  <c r="I31" i="1"/>
  <c r="H31" i="1"/>
  <c r="N31" i="1" s="1"/>
  <c r="K30" i="1"/>
  <c r="J30" i="1"/>
  <c r="I30" i="1"/>
  <c r="H30" i="1"/>
  <c r="N30" i="1" s="1"/>
  <c r="K29" i="1"/>
  <c r="J29" i="1"/>
  <c r="I29" i="1"/>
  <c r="H29" i="1"/>
  <c r="N29" i="1" s="1"/>
  <c r="K28" i="1"/>
  <c r="J28" i="1"/>
  <c r="I28" i="1"/>
  <c r="H28" i="1"/>
  <c r="N28" i="1" s="1"/>
  <c r="K27" i="1"/>
  <c r="J27" i="1"/>
  <c r="I27" i="1"/>
  <c r="H27" i="1"/>
  <c r="N27" i="1" s="1"/>
  <c r="K26" i="1"/>
  <c r="J26" i="1"/>
  <c r="I26" i="1"/>
  <c r="H26" i="1"/>
  <c r="N26" i="1" s="1"/>
  <c r="K25" i="1"/>
  <c r="J25" i="1"/>
  <c r="I25" i="1"/>
  <c r="H25" i="1"/>
  <c r="N25" i="1" s="1"/>
  <c r="K24" i="1"/>
  <c r="J24" i="1"/>
  <c r="I24" i="1"/>
  <c r="H24" i="1"/>
  <c r="N24" i="1" s="1"/>
  <c r="K23" i="1"/>
  <c r="J23" i="1"/>
  <c r="I23" i="1"/>
  <c r="H23" i="1"/>
  <c r="N23" i="1" s="1"/>
  <c r="K22" i="1"/>
  <c r="J22" i="1"/>
  <c r="I22" i="1"/>
  <c r="H22" i="1"/>
  <c r="N22" i="1" s="1"/>
  <c r="K21" i="1"/>
  <c r="J21" i="1"/>
  <c r="I21" i="1"/>
  <c r="H21" i="1"/>
  <c r="N21" i="1" s="1"/>
  <c r="N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6" i="1"/>
  <c r="J6" i="1"/>
  <c r="I6" i="1"/>
  <c r="H6" i="1"/>
  <c r="K5" i="1"/>
  <c r="J5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K4" i="1"/>
  <c r="J4" i="1"/>
  <c r="I4" i="1"/>
  <c r="H4" i="1"/>
  <c r="N4" i="1" s="1"/>
  <c r="N5" i="1" l="1"/>
  <c r="N6" i="1"/>
  <c r="N8" i="1"/>
  <c r="N9" i="1"/>
  <c r="N10" i="1"/>
  <c r="N11" i="1"/>
  <c r="N12" i="1"/>
  <c r="N13" i="1"/>
  <c r="N14" i="1"/>
  <c r="N15" i="1"/>
  <c r="N16" i="1"/>
  <c r="N17" i="1"/>
  <c r="N18" i="1"/>
  <c r="N19" i="1"/>
  <c r="N45" i="1"/>
</calcChain>
</file>

<file path=xl/sharedStrings.xml><?xml version="1.0" encoding="utf-8"?>
<sst xmlns="http://schemas.openxmlformats.org/spreadsheetml/2006/main" count="276" uniqueCount="149">
  <si>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</si>
  <si>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</si>
  <si>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</si>
  <si>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</si>
  <si>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</si>
  <si>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</si>
  <si>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</si>
  <si>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</si>
  <si>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</si>
  <si>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</si>
  <si>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</si>
  <si>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</si>
  <si>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</si>
  <si>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</si>
  <si>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FROM</t>
  </si>
  <si>
    <t>CTC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</si>
  <si>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</si>
  <si>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</si>
  <si>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</si>
  <si>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</si>
  <si>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REMARKS</t>
  </si>
  <si>
    <t>RETURN LR</t>
  </si>
  <si>
    <t>BARIPADA</t>
  </si>
  <si>
    <t>BHADRAK</t>
  </si>
  <si>
    <t>KEONJHAR</t>
  </si>
  <si>
    <t>JAJPUR ROAD</t>
  </si>
  <si>
    <t>BARBIL</t>
  </si>
  <si>
    <t>KENDRAPARA</t>
  </si>
  <si>
    <t>BOLANGIR</t>
  </si>
  <si>
    <t>BHAWANIPATNA</t>
  </si>
  <si>
    <t>TRAVEL STYLE</t>
  </si>
  <si>
    <t>JEYPORE</t>
  </si>
  <si>
    <t>MALKANGIRI</t>
  </si>
  <si>
    <t>RAYAGADA</t>
  </si>
  <si>
    <t>BHANJANAGAR</t>
  </si>
  <si>
    <t>SIMILIGUDA</t>
  </si>
  <si>
    <t>TITILAGARH</t>
  </si>
  <si>
    <t>NABARANGPUR</t>
  </si>
  <si>
    <t>SUBHAM TRAVEL MART</t>
  </si>
  <si>
    <t>PHULBANI</t>
  </si>
  <si>
    <t xml:space="preserve">
To,
M/s SAFARI INDUSTRIES  INDIA LTD.
ADDRESS: PLOT NO- 305/428, N.H-16, AT-ATANGA, P.O.-KOTASAHI,
P.S.-TANGI, DIST-CUTTACK, ODISHA, PIN-754022
GST NO: 21AAHCS5888E1Z7
</t>
  </si>
  <si>
    <t>Thanking you for your business.
PRAGATI LOGISTICS</t>
  </si>
  <si>
    <t>FIX</t>
  </si>
  <si>
    <t>RELIANCE RETAIL LTD</t>
  </si>
  <si>
    <t>DHIRAJ COLLECTION</t>
  </si>
  <si>
    <t>JYOTI SALES AND SUPPLY</t>
  </si>
  <si>
    <t>CITYKART STORES PVT LTD</t>
  </si>
  <si>
    <t>01/5/2025</t>
  </si>
  <si>
    <t>SF/84</t>
  </si>
  <si>
    <t>2526</t>
  </si>
  <si>
    <t>SF/85</t>
  </si>
  <si>
    <t>2527</t>
  </si>
  <si>
    <t>KHARIAR ROAD</t>
  </si>
  <si>
    <t>SF/86</t>
  </si>
  <si>
    <t>2524</t>
  </si>
  <si>
    <t>BHARTI TOYS</t>
  </si>
  <si>
    <t>SF/98</t>
  </si>
  <si>
    <t>2495/2516/2489/2522 /93/92/2511/2506/ 71/29/2504</t>
  </si>
  <si>
    <t>02/5/2025</t>
  </si>
  <si>
    <t>SF/99</t>
  </si>
  <si>
    <t>2517</t>
  </si>
  <si>
    <t>SF/100</t>
  </si>
  <si>
    <t>SF/101</t>
  </si>
  <si>
    <t>2563</t>
  </si>
  <si>
    <t>ROOP INTERNATIONAL</t>
  </si>
  <si>
    <t>SF/102</t>
  </si>
  <si>
    <t>2562</t>
  </si>
  <si>
    <t>SF/103</t>
  </si>
  <si>
    <t>2564</t>
  </si>
  <si>
    <t>09/5/2025</t>
  </si>
  <si>
    <t>SF/104</t>
  </si>
  <si>
    <t>2592</t>
  </si>
  <si>
    <t>SF/105</t>
  </si>
  <si>
    <t>2589</t>
  </si>
  <si>
    <t>SF/106</t>
  </si>
  <si>
    <t>2594</t>
  </si>
  <si>
    <t>SF/107</t>
  </si>
  <si>
    <t>2593</t>
  </si>
  <si>
    <t>SF/108</t>
  </si>
  <si>
    <t>2591</t>
  </si>
  <si>
    <t>SF/109</t>
  </si>
  <si>
    <t>2587</t>
  </si>
  <si>
    <t>10/5/2025</t>
  </si>
  <si>
    <t>SF/110</t>
  </si>
  <si>
    <t>2616</t>
  </si>
  <si>
    <t>13/5/2025</t>
  </si>
  <si>
    <t>JA/31</t>
  </si>
  <si>
    <t>CUTTACK</t>
  </si>
  <si>
    <t>SF/111</t>
  </si>
  <si>
    <t>2631</t>
  </si>
  <si>
    <t>AIR PLAZA RETAIL HOLDING PVT LTD</t>
  </si>
  <si>
    <t>SF/112</t>
  </si>
  <si>
    <t>2630</t>
  </si>
  <si>
    <t>SF/113</t>
  </si>
  <si>
    <t>2632</t>
  </si>
  <si>
    <t>SF/114</t>
  </si>
  <si>
    <t>2629</t>
  </si>
  <si>
    <t>SF/115</t>
  </si>
  <si>
    <t>2625</t>
  </si>
  <si>
    <t>SF/116</t>
  </si>
  <si>
    <t>2619</t>
  </si>
  <si>
    <t>SF/117</t>
  </si>
  <si>
    <t>2627</t>
  </si>
  <si>
    <t>SF/118</t>
  </si>
  <si>
    <t>2624</t>
  </si>
  <si>
    <t>14/5/2025</t>
  </si>
  <si>
    <t>SF/119</t>
  </si>
  <si>
    <t>2628</t>
  </si>
  <si>
    <t>SF/120</t>
  </si>
  <si>
    <t>2651</t>
  </si>
  <si>
    <t>CHAIRMAN MASTER CANTEEN</t>
  </si>
  <si>
    <t>19/5/2025</t>
  </si>
  <si>
    <t>SF/121</t>
  </si>
  <si>
    <t>2665</t>
  </si>
  <si>
    <t>SF/122</t>
  </si>
  <si>
    <t>2670</t>
  </si>
  <si>
    <t>SF/123</t>
  </si>
  <si>
    <t>2666</t>
  </si>
  <si>
    <t>20/5/2025</t>
  </si>
  <si>
    <t>SF/124</t>
  </si>
  <si>
    <t>2691</t>
  </si>
  <si>
    <t>22/5/2025</t>
  </si>
  <si>
    <t>SF/125</t>
  </si>
  <si>
    <t>2696</t>
  </si>
  <si>
    <t>SF/126</t>
  </si>
  <si>
    <t>2699</t>
  </si>
  <si>
    <t>SF/153A</t>
  </si>
  <si>
    <t>26/5/2025</t>
  </si>
  <si>
    <t>SF/127</t>
  </si>
  <si>
    <t>06</t>
  </si>
  <si>
    <t>SF/128</t>
  </si>
  <si>
    <t>07</t>
  </si>
  <si>
    <t>31/5/2025</t>
  </si>
  <si>
    <t>SF/129</t>
  </si>
  <si>
    <t>2813</t>
  </si>
  <si>
    <t>SUBSIDIARY POLICE CANTEEN</t>
  </si>
  <si>
    <t>SF/130</t>
  </si>
  <si>
    <t>2812</t>
  </si>
  <si>
    <t>SF/131</t>
  </si>
  <si>
    <t>2814</t>
  </si>
  <si>
    <t>DRY CONTEEN</t>
  </si>
  <si>
    <t>SF/132</t>
  </si>
  <si>
    <t>2817</t>
  </si>
  <si>
    <t>SF/133</t>
  </si>
  <si>
    <t>2311</t>
  </si>
  <si>
    <t xml:space="preserve">SUBSIDIARY CANTEEN RESERVE POLICE </t>
  </si>
  <si>
    <t>MALK ANGIRI</t>
  </si>
  <si>
    <t>(RUPEES ONE LAKH FIFTY THOUSAND EIGHT HUNDRED TWENTY ONLY)</t>
  </si>
  <si>
    <t>MONTH : MAY, 2025
Bill Date: 
Bill NO : 7900
Total Amount: 150820.00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</si>
</sst>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0" fillId="0" borderId="0" xfId="0" applyNumberFormat="1" applyFont="1" applyAlignme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left" vertical="center"/>
    </xf>
    <xf numFmtId="0" fontId="0" fillId="0" borderId="15" xfId="0" applyNumberFormat="1" applyFont="1" applyBorder="1" applyAlignment="1">
      <alignment vertical="center" wrapText="1"/>
    </xf>
    <xf numFmtId="0" fontId="2" fillId="0" borderId="15" xfId="0" applyNumberFormat="1" applyFont="1" applyBorder="1" applyAlignment="1">
      <alignment vertical="center" wrapText="1"/>
    </xf>
    <xf numFmtId="2" fontId="0" fillId="0" borderId="15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2" borderId="3" xfId="0" applyNumberFormat="1" applyFont="1" applyFill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right" vertical="center"/>
    </xf>
    <xf numFmtId="0" fontId="0" fillId="0" borderId="4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wrapText="1"/>
    </xf>
    <xf numFmtId="2" fontId="1" fillId="0" borderId="12" xfId="0" applyNumberFormat="1" applyFont="1" applyBorder="1" applyAlignment="1">
      <alignment horizontal="left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/>
    <xf numFmtId="0" fontId="1" fillId="2" borderId="0" xfId="0" applyNumberFormat="1" applyFont="1" applyFill="1" applyAlignment="1">
      <alignment vertical="center"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28575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198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 xml:space="preserve">NEW RATE CASE </v>
          </cell>
        </row>
        <row r="4">
          <cell r="C4" t="str">
            <v>ANANDAPUR</v>
          </cell>
          <cell r="D4">
            <v>96</v>
          </cell>
        </row>
        <row r="5">
          <cell r="C5" t="str">
            <v>ANGUL</v>
          </cell>
          <cell r="D5">
            <v>96</v>
          </cell>
        </row>
        <row r="6">
          <cell r="C6" t="str">
            <v>ASKA</v>
          </cell>
          <cell r="D6">
            <v>96</v>
          </cell>
        </row>
        <row r="7">
          <cell r="C7" t="str">
            <v>ATHAGARH</v>
          </cell>
          <cell r="D7">
            <v>96</v>
          </cell>
        </row>
        <row r="8">
          <cell r="C8" t="str">
            <v>BAISINGA</v>
          </cell>
          <cell r="D8">
            <v>122</v>
          </cell>
        </row>
        <row r="9">
          <cell r="C9" t="str">
            <v>BALASORE</v>
          </cell>
          <cell r="D9">
            <v>96</v>
          </cell>
        </row>
        <row r="10">
          <cell r="C10" t="str">
            <v>BALIA</v>
          </cell>
          <cell r="D10">
            <v>96</v>
          </cell>
        </row>
        <row r="11">
          <cell r="C11" t="str">
            <v>BALIAPAL</v>
          </cell>
          <cell r="D11">
            <v>148</v>
          </cell>
        </row>
        <row r="12">
          <cell r="C12" t="str">
            <v>BALICHANDRAPUR</v>
          </cell>
          <cell r="D12">
            <v>122</v>
          </cell>
        </row>
        <row r="13">
          <cell r="C13" t="str">
            <v>BALUGAON</v>
          </cell>
          <cell r="D13">
            <v>96</v>
          </cell>
        </row>
        <row r="14">
          <cell r="C14" t="str">
            <v>BARAGARH</v>
          </cell>
          <cell r="D14">
            <v>82</v>
          </cell>
        </row>
        <row r="15">
          <cell r="C15" t="str">
            <v>BARBIL</v>
          </cell>
          <cell r="D15">
            <v>87</v>
          </cell>
        </row>
        <row r="16">
          <cell r="C16" t="str">
            <v>BARIPADA</v>
          </cell>
          <cell r="D16">
            <v>96</v>
          </cell>
        </row>
        <row r="17">
          <cell r="C17" t="str">
            <v>BARPALI</v>
          </cell>
          <cell r="D17">
            <v>98</v>
          </cell>
        </row>
        <row r="18">
          <cell r="C18" t="str">
            <v>BERHAMPUR</v>
          </cell>
          <cell r="D18">
            <v>96</v>
          </cell>
        </row>
        <row r="19">
          <cell r="C19" t="str">
            <v>BHADRAK</v>
          </cell>
          <cell r="D19">
            <v>96</v>
          </cell>
        </row>
        <row r="20">
          <cell r="C20" t="str">
            <v>BHANJANAGAR</v>
          </cell>
          <cell r="D20">
            <v>96</v>
          </cell>
        </row>
        <row r="21">
          <cell r="C21" t="str">
            <v>BHAWANIPATNA</v>
          </cell>
          <cell r="D21">
            <v>135</v>
          </cell>
        </row>
        <row r="22">
          <cell r="C22" t="str">
            <v>BHEDEN</v>
          </cell>
          <cell r="D22">
            <v>208</v>
          </cell>
        </row>
        <row r="23">
          <cell r="C23" t="str">
            <v>BHUBAN</v>
          </cell>
          <cell r="D23">
            <v>135</v>
          </cell>
        </row>
        <row r="24">
          <cell r="C24" t="str">
            <v>BHUBANESWAR</v>
          </cell>
          <cell r="D24">
            <v>69</v>
          </cell>
        </row>
        <row r="25">
          <cell r="C25" t="str">
            <v>BIRAMITRAPUR</v>
          </cell>
          <cell r="D25">
            <v>148</v>
          </cell>
        </row>
        <row r="26">
          <cell r="C26" t="str">
            <v>BOINDA</v>
          </cell>
          <cell r="D26">
            <v>129</v>
          </cell>
        </row>
        <row r="27">
          <cell r="C27" t="str">
            <v>BOLANGIR</v>
          </cell>
          <cell r="D27">
            <v>103</v>
          </cell>
        </row>
        <row r="28">
          <cell r="C28" t="str">
            <v>BOUDH</v>
          </cell>
          <cell r="D28">
            <v>129</v>
          </cell>
        </row>
        <row r="29">
          <cell r="C29" t="str">
            <v>BRAJARAJNAGAR</v>
          </cell>
          <cell r="D29">
            <v>132</v>
          </cell>
        </row>
        <row r="30">
          <cell r="C30" t="str">
            <v>BURLA</v>
          </cell>
          <cell r="D30">
            <v>122</v>
          </cell>
        </row>
        <row r="31">
          <cell r="C31" t="str">
            <v>BUXIBAZAR</v>
          </cell>
          <cell r="D31">
            <v>30</v>
          </cell>
        </row>
        <row r="32">
          <cell r="C32" t="str">
            <v>CHAMPUA</v>
          </cell>
          <cell r="D32">
            <v>96</v>
          </cell>
        </row>
        <row r="33">
          <cell r="C33" t="str">
            <v>CHANDANESWAR</v>
          </cell>
          <cell r="D33">
            <v>170</v>
          </cell>
        </row>
        <row r="34">
          <cell r="C34" t="str">
            <v>CHANDIKHOL</v>
          </cell>
          <cell r="D34">
            <v>96</v>
          </cell>
        </row>
        <row r="35">
          <cell r="C35" t="str">
            <v>CHANDPUR</v>
          </cell>
          <cell r="D35">
            <v>96</v>
          </cell>
        </row>
        <row r="36">
          <cell r="C36" t="str">
            <v>CHARAMPA</v>
          </cell>
          <cell r="D36">
            <v>96</v>
          </cell>
        </row>
        <row r="37">
          <cell r="C37" t="str">
            <v>CHARBATIA</v>
          </cell>
          <cell r="D37">
            <v>69</v>
          </cell>
        </row>
        <row r="38">
          <cell r="C38" t="str">
            <v>CHHATRAPUR</v>
          </cell>
          <cell r="D38">
            <v>96</v>
          </cell>
        </row>
        <row r="39">
          <cell r="C39" t="str">
            <v>CHOUDWAR</v>
          </cell>
          <cell r="D39">
            <v>69</v>
          </cell>
        </row>
        <row r="40">
          <cell r="C40" t="str">
            <v>CUTTACK</v>
          </cell>
          <cell r="D40">
            <v>30</v>
          </cell>
        </row>
        <row r="41">
          <cell r="C41" t="str">
            <v>DAMANJODI</v>
          </cell>
          <cell r="D41">
            <v>162</v>
          </cell>
        </row>
        <row r="42">
          <cell r="C42" t="str">
            <v>DASPALLA</v>
          </cell>
          <cell r="D42">
            <v>122</v>
          </cell>
        </row>
        <row r="43">
          <cell r="C43" t="str">
            <v>DEOGARH</v>
          </cell>
          <cell r="D43">
            <v>208</v>
          </cell>
        </row>
        <row r="44">
          <cell r="C44" t="str">
            <v>DEVIDWAR</v>
          </cell>
          <cell r="D44">
            <v>96</v>
          </cell>
        </row>
        <row r="45">
          <cell r="C45" t="str">
            <v>DHARMAGARH</v>
          </cell>
          <cell r="D45">
            <v>182</v>
          </cell>
        </row>
        <row r="46">
          <cell r="C46" t="str">
            <v>DHENKANAL</v>
          </cell>
          <cell r="D46">
            <v>96</v>
          </cell>
        </row>
        <row r="47">
          <cell r="C47" t="str">
            <v>GHASIPURA</v>
          </cell>
          <cell r="D47">
            <v>96</v>
          </cell>
        </row>
        <row r="48">
          <cell r="C48" t="str">
            <v>GHATGAON</v>
          </cell>
          <cell r="D48">
            <v>96</v>
          </cell>
        </row>
        <row r="49">
          <cell r="C49" t="str">
            <v>HARICHANDANPUR</v>
          </cell>
          <cell r="D49">
            <v>122</v>
          </cell>
        </row>
        <row r="50">
          <cell r="C50" t="str">
            <v>HARIPUR HAT</v>
          </cell>
          <cell r="D50">
            <v>96</v>
          </cell>
        </row>
        <row r="51">
          <cell r="C51" t="str">
            <v>HINDOLA</v>
          </cell>
          <cell r="D51">
            <v>109</v>
          </cell>
        </row>
        <row r="52">
          <cell r="C52" t="str">
            <v>HIRAKUD</v>
          </cell>
          <cell r="D52">
            <v>122</v>
          </cell>
        </row>
        <row r="53">
          <cell r="C53" t="str">
            <v>ITAMATI</v>
          </cell>
          <cell r="D53">
            <v>96</v>
          </cell>
        </row>
        <row r="54">
          <cell r="C54" t="str">
            <v>JAGATSINGHPUR</v>
          </cell>
          <cell r="D54">
            <v>96</v>
          </cell>
        </row>
        <row r="55">
          <cell r="C55" t="str">
            <v>JAJPUR ROAD</v>
          </cell>
          <cell r="D55">
            <v>96</v>
          </cell>
        </row>
        <row r="56">
          <cell r="C56" t="str">
            <v>JAJPUR TOWN</v>
          </cell>
          <cell r="D56">
            <v>96</v>
          </cell>
        </row>
        <row r="57">
          <cell r="C57" t="str">
            <v>JALESWAR</v>
          </cell>
          <cell r="D57">
            <v>96</v>
          </cell>
        </row>
        <row r="58">
          <cell r="C58" t="str">
            <v>JARKA</v>
          </cell>
          <cell r="D58">
            <v>96</v>
          </cell>
        </row>
        <row r="59">
          <cell r="C59" t="str">
            <v>JASHIPUR</v>
          </cell>
          <cell r="D59">
            <v>169</v>
          </cell>
        </row>
        <row r="60">
          <cell r="C60" t="str">
            <v>JATNI</v>
          </cell>
          <cell r="D60">
            <v>96</v>
          </cell>
        </row>
        <row r="61">
          <cell r="C61" t="str">
            <v>JEYPORE</v>
          </cell>
          <cell r="D61">
            <v>162</v>
          </cell>
        </row>
        <row r="62">
          <cell r="C62" t="str">
            <v>JHARSUGUDA</v>
          </cell>
          <cell r="D62">
            <v>82</v>
          </cell>
        </row>
        <row r="63">
          <cell r="C63" t="str">
            <v>JHUMPURA</v>
          </cell>
          <cell r="D63">
            <v>122</v>
          </cell>
        </row>
        <row r="64">
          <cell r="C64" t="str">
            <v>JODA</v>
          </cell>
          <cell r="D64">
            <v>96</v>
          </cell>
        </row>
        <row r="65">
          <cell r="C65" t="str">
            <v>JOGESWARPUR</v>
          </cell>
          <cell r="D65">
            <v>122</v>
          </cell>
        </row>
        <row r="66">
          <cell r="C66" t="str">
            <v>JUNAGARH</v>
          </cell>
          <cell r="D66">
            <v>162</v>
          </cell>
        </row>
        <row r="67">
          <cell r="C67" t="str">
            <v>KABATABANDHA</v>
          </cell>
          <cell r="D67">
            <v>110</v>
          </cell>
        </row>
        <row r="68">
          <cell r="C68" t="str">
            <v>KABISURYANAGAR</v>
          </cell>
          <cell r="D68">
            <v>162</v>
          </cell>
        </row>
        <row r="69">
          <cell r="C69" t="str">
            <v>KAITHKHOLA</v>
          </cell>
          <cell r="D69">
            <v>146</v>
          </cell>
        </row>
        <row r="70">
          <cell r="C70" t="str">
            <v>KAKATPUR</v>
          </cell>
          <cell r="D70">
            <v>96</v>
          </cell>
        </row>
        <row r="71">
          <cell r="C71" t="str">
            <v>KALIMELA</v>
          </cell>
          <cell r="D71">
            <v>254</v>
          </cell>
        </row>
        <row r="72">
          <cell r="C72" t="str">
            <v>KALINGA NAGAR</v>
          </cell>
          <cell r="D72">
            <v>103</v>
          </cell>
        </row>
        <row r="73">
          <cell r="C73" t="str">
            <v>KAMAKHYANAGAR</v>
          </cell>
          <cell r="D73">
            <v>96</v>
          </cell>
        </row>
        <row r="74">
          <cell r="C74" t="str">
            <v>KANTABANJI</v>
          </cell>
          <cell r="D74">
            <v>148</v>
          </cell>
        </row>
        <row r="75">
          <cell r="C75" t="str">
            <v>KARANJIA</v>
          </cell>
          <cell r="D75">
            <v>109</v>
          </cell>
        </row>
        <row r="76">
          <cell r="C76" t="str">
            <v>KENDRAPARA</v>
          </cell>
          <cell r="D76">
            <v>96</v>
          </cell>
        </row>
        <row r="77">
          <cell r="C77" t="str">
            <v>KEONJHAR</v>
          </cell>
          <cell r="D77">
            <v>96</v>
          </cell>
        </row>
        <row r="78">
          <cell r="C78" t="str">
            <v>KESINGA</v>
          </cell>
          <cell r="D78">
            <v>162</v>
          </cell>
        </row>
        <row r="79">
          <cell r="C79" t="str">
            <v>KHURDA</v>
          </cell>
          <cell r="D79">
            <v>96</v>
          </cell>
        </row>
        <row r="80">
          <cell r="C80" t="str">
            <v>KORAPUT</v>
          </cell>
          <cell r="D80">
            <v>162</v>
          </cell>
        </row>
        <row r="81">
          <cell r="C81" t="str">
            <v>KUAKHIA</v>
          </cell>
          <cell r="D81">
            <v>96</v>
          </cell>
        </row>
        <row r="82">
          <cell r="C82" t="str">
            <v>KUCHINDA</v>
          </cell>
          <cell r="D82">
            <v>201</v>
          </cell>
        </row>
        <row r="83">
          <cell r="C83" t="str">
            <v>KUKUDAKHANDI</v>
          </cell>
          <cell r="D83">
            <v>135</v>
          </cell>
        </row>
        <row r="84">
          <cell r="C84" t="str">
            <v>MADHUBANHAT</v>
          </cell>
          <cell r="D84">
            <v>96</v>
          </cell>
        </row>
        <row r="85">
          <cell r="C85" t="str">
            <v>MAHANGA</v>
          </cell>
          <cell r="D85">
            <v>122</v>
          </cell>
        </row>
        <row r="86">
          <cell r="C86" t="str">
            <v>MANGALPUR</v>
          </cell>
          <cell r="D86">
            <v>110</v>
          </cell>
        </row>
        <row r="87">
          <cell r="C87" t="str">
            <v>MARSAGHAI</v>
          </cell>
          <cell r="D87">
            <v>96</v>
          </cell>
        </row>
        <row r="88">
          <cell r="C88" t="str">
            <v>MUNDULI</v>
          </cell>
          <cell r="D88">
            <v>56</v>
          </cell>
        </row>
        <row r="89">
          <cell r="C89" t="str">
            <v>MUNIGUDA</v>
          </cell>
          <cell r="D89">
            <v>220</v>
          </cell>
        </row>
        <row r="90">
          <cell r="C90" t="str">
            <v>NABARANGPUR</v>
          </cell>
          <cell r="D90">
            <v>162</v>
          </cell>
        </row>
        <row r="91">
          <cell r="C91" t="str">
            <v>NALCO</v>
          </cell>
          <cell r="D91">
            <v>96</v>
          </cell>
        </row>
        <row r="92">
          <cell r="C92" t="str">
            <v>NAYAGARH</v>
          </cell>
          <cell r="D92">
            <v>96</v>
          </cell>
        </row>
        <row r="93">
          <cell r="C93" t="str">
            <v>NAYAHAT</v>
          </cell>
          <cell r="D93">
            <v>96</v>
          </cell>
        </row>
        <row r="94">
          <cell r="C94" t="str">
            <v>NILAGIRI</v>
          </cell>
          <cell r="D94">
            <v>96</v>
          </cell>
        </row>
        <row r="95">
          <cell r="C95" t="str">
            <v>NIMAPARA</v>
          </cell>
          <cell r="D95">
            <v>96</v>
          </cell>
        </row>
        <row r="96">
          <cell r="C96" t="str">
            <v>NTPC KANIHA</v>
          </cell>
          <cell r="D96">
            <v>96</v>
          </cell>
        </row>
        <row r="97">
          <cell r="C97" t="str">
            <v>PADAMPUR</v>
          </cell>
          <cell r="D97">
            <v>122</v>
          </cell>
        </row>
        <row r="98">
          <cell r="C98" t="str">
            <v>PANIKOILI</v>
          </cell>
          <cell r="D98">
            <v>96</v>
          </cell>
        </row>
        <row r="99">
          <cell r="C99" t="str">
            <v>PARADEEP</v>
          </cell>
          <cell r="D99">
            <v>96</v>
          </cell>
        </row>
        <row r="100">
          <cell r="C100" t="str">
            <v>PARAJANGA</v>
          </cell>
          <cell r="D100">
            <v>109</v>
          </cell>
        </row>
        <row r="101">
          <cell r="C101" t="str">
            <v>PARALAKHEMUNDI</v>
          </cell>
          <cell r="D101">
            <v>165</v>
          </cell>
        </row>
        <row r="102">
          <cell r="C102" t="str">
            <v>PATTAMUNDAI</v>
          </cell>
          <cell r="D102">
            <v>96</v>
          </cell>
        </row>
        <row r="103">
          <cell r="C103" t="str">
            <v>PHULBANI</v>
          </cell>
          <cell r="D103">
            <v>129</v>
          </cell>
        </row>
        <row r="104">
          <cell r="C104" t="str">
            <v>PIPILI</v>
          </cell>
          <cell r="D104">
            <v>96</v>
          </cell>
        </row>
        <row r="105">
          <cell r="C105" t="str">
            <v>PURI</v>
          </cell>
          <cell r="D105">
            <v>96</v>
          </cell>
        </row>
        <row r="106">
          <cell r="C106" t="str">
            <v>RAGHUNATHPUR</v>
          </cell>
          <cell r="D106">
            <v>96</v>
          </cell>
        </row>
        <row r="107">
          <cell r="C107" t="str">
            <v>RAHAMA</v>
          </cell>
          <cell r="D107">
            <v>96</v>
          </cell>
        </row>
        <row r="108">
          <cell r="C108" t="str">
            <v>RAIRANGPUR</v>
          </cell>
          <cell r="D108">
            <v>96</v>
          </cell>
        </row>
        <row r="109">
          <cell r="C109" t="str">
            <v>RAJGANGPUR</v>
          </cell>
          <cell r="D109">
            <v>96</v>
          </cell>
        </row>
        <row r="110">
          <cell r="C110" t="str">
            <v>RAJKHARIAR</v>
          </cell>
          <cell r="D110">
            <v>201</v>
          </cell>
        </row>
        <row r="111">
          <cell r="C111" t="str">
            <v>RASOLA</v>
          </cell>
          <cell r="D111">
            <v>122</v>
          </cell>
        </row>
        <row r="112">
          <cell r="C112" t="str">
            <v>RAYAGADA</v>
          </cell>
          <cell r="D112">
            <v>156</v>
          </cell>
        </row>
        <row r="113">
          <cell r="C113" t="str">
            <v>ROURKELA</v>
          </cell>
          <cell r="D113">
            <v>82</v>
          </cell>
        </row>
        <row r="114">
          <cell r="C114" t="str">
            <v>SALIPUR</v>
          </cell>
          <cell r="D114">
            <v>96</v>
          </cell>
        </row>
        <row r="115">
          <cell r="C115" t="str">
            <v>SAMBALPUR</v>
          </cell>
          <cell r="D115">
            <v>96</v>
          </cell>
        </row>
        <row r="116">
          <cell r="C116" t="str">
            <v>SIMILIGUDA</v>
          </cell>
          <cell r="D116">
            <v>164</v>
          </cell>
        </row>
        <row r="117">
          <cell r="C117" t="str">
            <v>SIMULIA</v>
          </cell>
          <cell r="D117">
            <v>96</v>
          </cell>
        </row>
        <row r="118">
          <cell r="C118" t="str">
            <v>SORO</v>
          </cell>
          <cell r="D118">
            <v>96</v>
          </cell>
        </row>
        <row r="119">
          <cell r="C119" t="str">
            <v>SOUTH BALANDA</v>
          </cell>
          <cell r="D119">
            <v>110</v>
          </cell>
        </row>
        <row r="120">
          <cell r="C120" t="str">
            <v>SUNAKHALA</v>
          </cell>
          <cell r="D120">
            <v>96</v>
          </cell>
        </row>
        <row r="121">
          <cell r="C121" t="str">
            <v>SUNDERGARH</v>
          </cell>
          <cell r="D121">
            <v>109</v>
          </cell>
        </row>
        <row r="122">
          <cell r="C122" t="str">
            <v>TALCHER</v>
          </cell>
          <cell r="D122">
            <v>96</v>
          </cell>
        </row>
        <row r="123">
          <cell r="C123" t="str">
            <v>TIRTOL</v>
          </cell>
          <cell r="D123">
            <v>96</v>
          </cell>
        </row>
        <row r="124">
          <cell r="C124" t="str">
            <v>TITILAGARH</v>
          </cell>
          <cell r="D124">
            <v>148</v>
          </cell>
        </row>
        <row r="125">
          <cell r="C125" t="str">
            <v>TUDIGADIA</v>
          </cell>
          <cell r="D125">
            <v>148</v>
          </cell>
        </row>
        <row r="126">
          <cell r="C126" t="str">
            <v>KHARIAR ROAD</v>
          </cell>
          <cell r="D126">
            <v>200</v>
          </cell>
        </row>
        <row r="127">
          <cell r="C127" t="str">
            <v>BARANGA</v>
          </cell>
          <cell r="D127">
            <v>40</v>
          </cell>
        </row>
        <row r="128">
          <cell r="C128" t="str">
            <v>GANJAM</v>
          </cell>
          <cell r="D128">
            <v>152</v>
          </cell>
        </row>
        <row r="129">
          <cell r="C129" t="str">
            <v>MALKANGIRI</v>
          </cell>
          <cell r="D129">
            <v>200</v>
          </cell>
        </row>
        <row r="130">
          <cell r="C130" t="str">
            <v>NUAPADA</v>
          </cell>
          <cell r="D130">
            <v>230</v>
          </cell>
        </row>
        <row r="131">
          <cell r="C131">
            <v>0</v>
          </cell>
          <cell r="D131">
            <v>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workbookViewId="0">
      <selection activeCell="R7" sqref="R7"/>
    </sheetView>
  </sheetViews>
  <sheetFormatPr defaultRowHeight="15"/>
  <cols>
    <col min="1" max="1" width="4.85546875" style="1" customWidth="1"/>
    <col min="2" max="2" width="9.7109375" style="1" bestFit="1" customWidth="1"/>
    <col min="3" max="3" width="12.140625" style="1" customWidth="1"/>
    <col min="4" max="4" width="19.42578125" style="1" customWidth="1"/>
    <col min="5" max="5" width="8.140625" style="1" customWidth="1"/>
    <col min="6" max="6" width="16.140625" style="1" bestFit="1" customWidth="1"/>
    <col min="7" max="7" width="6.140625" style="1" customWidth="1"/>
    <col min="8" max="8" width="7.5703125" style="2" customWidth="1"/>
    <col min="9" max="9" width="6.7109375" style="2" customWidth="1"/>
    <col min="10" max="10" width="8" style="2" customWidth="1"/>
    <col min="11" max="11" width="8.140625" style="2" customWidth="1"/>
    <col min="12" max="12" width="8.42578125" style="2" customWidth="1"/>
    <col min="13" max="13" width="7.7109375" style="1" customWidth="1"/>
    <col min="14" max="14" width="9.7109375" style="1" customWidth="1"/>
    <col min="15" max="15" width="10.42578125" style="1" bestFit="1" customWidth="1"/>
    <col min="16" max="16" width="33.85546875" style="1" customWidth="1"/>
    <col min="17" max="17" width="9.5703125" style="1" bestFit="1" customWidth="1"/>
    <col min="18" max="18" width="44.28515625" style="1" customWidth="1"/>
    <col min="19" max="16384" width="9.140625" style="1"/>
  </cols>
  <sheetData>
    <row r="1" spans="1:18" ht="86.25" customHeight="1" thickBot="1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54"/>
      <c r="M1" s="50" t="s">
        <v>18</v>
      </c>
      <c r="N1" s="51"/>
      <c r="O1" s="51"/>
      <c r="P1" s="52"/>
    </row>
    <row r="2" spans="1:18" s="3" customFormat="1" ht="93.75" customHeight="1" thickBot="1">
      <c r="A2" s="55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  <c r="M2" s="50" t="s">
        <v>148</v>
      </c>
      <c r="N2" s="50"/>
      <c r="O2" s="50"/>
      <c r="P2" s="53"/>
      <c r="Q2" s="4"/>
      <c r="R2" s="4"/>
    </row>
    <row r="3" spans="1:18" ht="15" customHeight="1" thickBot="1">
      <c r="A3" s="5" t="s">
        <v>0</v>
      </c>
      <c r="B3" s="6" t="s">
        <v>1</v>
      </c>
      <c r="C3" s="6" t="s">
        <v>2</v>
      </c>
      <c r="D3" s="7" t="s">
        <v>3</v>
      </c>
      <c r="E3" s="7" t="s">
        <v>14</v>
      </c>
      <c r="F3" s="6" t="s">
        <v>4</v>
      </c>
      <c r="G3" s="6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8" t="s">
        <v>11</v>
      </c>
      <c r="N3" s="8" t="s">
        <v>12</v>
      </c>
      <c r="O3" s="8" t="s">
        <v>20</v>
      </c>
      <c r="P3" s="10" t="s">
        <v>13</v>
      </c>
      <c r="Q3" s="11"/>
    </row>
    <row r="4" spans="1:18" s="3" customFormat="1" ht="15" customHeight="1">
      <c r="A4" s="26">
        <v>1</v>
      </c>
      <c r="B4" s="27" t="s">
        <v>47</v>
      </c>
      <c r="C4" s="28" t="s">
        <v>48</v>
      </c>
      <c r="D4" s="29" t="s">
        <v>49</v>
      </c>
      <c r="E4" s="30" t="s">
        <v>15</v>
      </c>
      <c r="F4" s="27" t="s">
        <v>36</v>
      </c>
      <c r="G4" s="27">
        <v>5</v>
      </c>
      <c r="H4" s="31">
        <f>VLOOKUP(F4,'[1]SAFARI SALES'!$C$3:$D$135,2,FALSE)</f>
        <v>148</v>
      </c>
      <c r="I4" s="31">
        <f>G4*3</f>
        <v>15</v>
      </c>
      <c r="J4" s="31">
        <f>G4*35</f>
        <v>175</v>
      </c>
      <c r="K4" s="31">
        <f>G4*30</f>
        <v>150</v>
      </c>
      <c r="L4" s="31">
        <v>25</v>
      </c>
      <c r="M4" s="31">
        <v>25</v>
      </c>
      <c r="N4" s="31">
        <f>G4*H4+I4+J4+K4+L4+M4</f>
        <v>1130</v>
      </c>
      <c r="O4" s="27"/>
      <c r="P4" s="32" t="s">
        <v>30</v>
      </c>
      <c r="Q4"/>
    </row>
    <row r="5" spans="1:18" s="3" customFormat="1" ht="15" customHeight="1">
      <c r="A5" s="33">
        <f>A4+1</f>
        <v>2</v>
      </c>
      <c r="B5" s="12" t="s">
        <v>47</v>
      </c>
      <c r="C5" s="13" t="s">
        <v>50</v>
      </c>
      <c r="D5" s="14" t="s">
        <v>51</v>
      </c>
      <c r="E5" s="15" t="s">
        <v>15</v>
      </c>
      <c r="F5" s="12" t="s">
        <v>52</v>
      </c>
      <c r="G5" s="12">
        <v>5</v>
      </c>
      <c r="H5" s="16">
        <f>VLOOKUP(F5,'[1]SAFARI SALES'!$C$3:$D$135,2,FALSE)</f>
        <v>200</v>
      </c>
      <c r="I5" s="16">
        <f>G5*3</f>
        <v>15</v>
      </c>
      <c r="J5" s="16">
        <f>G5*35</f>
        <v>175</v>
      </c>
      <c r="K5" s="16">
        <f>G5*30</f>
        <v>150</v>
      </c>
      <c r="L5" s="16">
        <v>25</v>
      </c>
      <c r="M5" s="16">
        <v>25</v>
      </c>
      <c r="N5" s="16">
        <f>G5*H5+I5+J5+K5+L5+M5</f>
        <v>1390</v>
      </c>
      <c r="O5" s="12"/>
      <c r="P5" s="34" t="s">
        <v>44</v>
      </c>
      <c r="Q5"/>
    </row>
    <row r="6" spans="1:18" s="3" customFormat="1" ht="15" customHeight="1">
      <c r="A6" s="33">
        <f t="shared" ref="A6:A44" si="0">A5+1</f>
        <v>3</v>
      </c>
      <c r="B6" s="12" t="s">
        <v>47</v>
      </c>
      <c r="C6" s="13" t="s">
        <v>53</v>
      </c>
      <c r="D6" s="14" t="s">
        <v>54</v>
      </c>
      <c r="E6" s="15" t="s">
        <v>15</v>
      </c>
      <c r="F6" s="12" t="s">
        <v>28</v>
      </c>
      <c r="G6" s="12">
        <v>21</v>
      </c>
      <c r="H6" s="16">
        <f>VLOOKUP(F6,'[1]SAFARI SALES'!$C$3:$D$135,2,FALSE)</f>
        <v>103</v>
      </c>
      <c r="I6" s="16">
        <f>G6*3</f>
        <v>63</v>
      </c>
      <c r="J6" s="16">
        <f>G6*35</f>
        <v>735</v>
      </c>
      <c r="K6" s="16">
        <f>G6*30</f>
        <v>630</v>
      </c>
      <c r="L6" s="16">
        <v>25</v>
      </c>
      <c r="M6" s="16">
        <v>25</v>
      </c>
      <c r="N6" s="16">
        <f>G6*H6+I6+J6+K6+L6+M6</f>
        <v>3641</v>
      </c>
      <c r="O6" s="12"/>
      <c r="P6" s="34" t="s">
        <v>55</v>
      </c>
      <c r="Q6"/>
    </row>
    <row r="7" spans="1:18" s="3" customFormat="1" ht="49.5" customHeight="1">
      <c r="A7" s="33">
        <f t="shared" si="0"/>
        <v>4</v>
      </c>
      <c r="B7" s="17" t="s">
        <v>47</v>
      </c>
      <c r="C7" s="13" t="s">
        <v>56</v>
      </c>
      <c r="D7" s="18" t="s">
        <v>57</v>
      </c>
      <c r="E7" s="19" t="s">
        <v>15</v>
      </c>
      <c r="F7" s="17" t="s">
        <v>16</v>
      </c>
      <c r="G7" s="17">
        <v>473</v>
      </c>
      <c r="H7" s="20" t="s">
        <v>42</v>
      </c>
      <c r="I7" s="20" t="s">
        <v>42</v>
      </c>
      <c r="J7" s="20" t="s">
        <v>42</v>
      </c>
      <c r="K7" s="20" t="s">
        <v>42</v>
      </c>
      <c r="L7" s="21">
        <v>25</v>
      </c>
      <c r="M7" s="21">
        <v>25</v>
      </c>
      <c r="N7" s="21">
        <v>32050</v>
      </c>
      <c r="O7" s="17"/>
      <c r="P7" s="35" t="s">
        <v>17</v>
      </c>
      <c r="Q7"/>
    </row>
    <row r="8" spans="1:18" s="64" customFormat="1" ht="15" customHeight="1">
      <c r="A8" s="60">
        <f t="shared" si="0"/>
        <v>5</v>
      </c>
      <c r="B8" s="17" t="s">
        <v>58</v>
      </c>
      <c r="C8" s="61" t="s">
        <v>59</v>
      </c>
      <c r="D8" s="62">
        <v>2453</v>
      </c>
      <c r="E8" s="19" t="s">
        <v>15</v>
      </c>
      <c r="F8" s="17" t="s">
        <v>16</v>
      </c>
      <c r="G8" s="17">
        <v>36</v>
      </c>
      <c r="H8" s="21">
        <f>VLOOKUP(F8,'[1]SAFARI SALES'!$C$3:$D$135,2,FALSE)</f>
        <v>96</v>
      </c>
      <c r="I8" s="21">
        <f t="shared" ref="I8:I19" si="1">G8*3</f>
        <v>108</v>
      </c>
      <c r="J8" s="21">
        <f t="shared" ref="J8:J19" si="2">G8*35</f>
        <v>1260</v>
      </c>
      <c r="K8" s="21">
        <f t="shared" ref="K8:K19" si="3">G8*30</f>
        <v>1080</v>
      </c>
      <c r="L8" s="21">
        <v>25</v>
      </c>
      <c r="M8" s="21">
        <v>25</v>
      </c>
      <c r="N8" s="21">
        <f t="shared" ref="N8:N36" si="4">G8*H8+I8+J8+K8+L8+M8</f>
        <v>5954</v>
      </c>
      <c r="O8" s="17"/>
      <c r="P8" s="35" t="s">
        <v>17</v>
      </c>
      <c r="Q8" s="63"/>
    </row>
    <row r="9" spans="1:18" s="64" customFormat="1" ht="15" customHeight="1">
      <c r="A9" s="60">
        <f t="shared" si="0"/>
        <v>6</v>
      </c>
      <c r="B9" s="17" t="s">
        <v>58</v>
      </c>
      <c r="C9" s="61" t="s">
        <v>61</v>
      </c>
      <c r="D9" s="18" t="s">
        <v>60</v>
      </c>
      <c r="E9" s="19" t="s">
        <v>15</v>
      </c>
      <c r="F9" s="17" t="s">
        <v>16</v>
      </c>
      <c r="G9" s="17">
        <v>40</v>
      </c>
      <c r="H9" s="21">
        <f>VLOOKUP(F9,'[1]SAFARI SALES'!$C$3:$D$135,2,FALSE)</f>
        <v>96</v>
      </c>
      <c r="I9" s="21">
        <f t="shared" si="1"/>
        <v>120</v>
      </c>
      <c r="J9" s="21">
        <f t="shared" si="2"/>
        <v>1400</v>
      </c>
      <c r="K9" s="21">
        <f t="shared" si="3"/>
        <v>1200</v>
      </c>
      <c r="L9" s="21">
        <v>25</v>
      </c>
      <c r="M9" s="21">
        <v>25</v>
      </c>
      <c r="N9" s="21">
        <f t="shared" si="4"/>
        <v>6610</v>
      </c>
      <c r="O9" s="17"/>
      <c r="P9" s="35" t="s">
        <v>17</v>
      </c>
      <c r="Q9" s="63"/>
    </row>
    <row r="10" spans="1:18" s="3" customFormat="1" ht="15" customHeight="1">
      <c r="A10" s="33">
        <f t="shared" si="0"/>
        <v>7</v>
      </c>
      <c r="B10" s="12" t="s">
        <v>58</v>
      </c>
      <c r="C10" s="13" t="s">
        <v>62</v>
      </c>
      <c r="D10" s="14" t="s">
        <v>63</v>
      </c>
      <c r="E10" s="15" t="s">
        <v>15</v>
      </c>
      <c r="F10" s="12" t="s">
        <v>28</v>
      </c>
      <c r="G10" s="12">
        <v>6</v>
      </c>
      <c r="H10" s="16">
        <f>VLOOKUP(F10,'[1]SAFARI SALES'!$C$3:$D$135,2,FALSE)</f>
        <v>103</v>
      </c>
      <c r="I10" s="16">
        <f t="shared" si="1"/>
        <v>18</v>
      </c>
      <c r="J10" s="16">
        <f t="shared" si="2"/>
        <v>210</v>
      </c>
      <c r="K10" s="16">
        <f t="shared" si="3"/>
        <v>180</v>
      </c>
      <c r="L10" s="16">
        <v>25</v>
      </c>
      <c r="M10" s="16">
        <v>25</v>
      </c>
      <c r="N10" s="16">
        <f t="shared" si="4"/>
        <v>1076</v>
      </c>
      <c r="O10" s="12"/>
      <c r="P10" s="34" t="s">
        <v>64</v>
      </c>
      <c r="Q10"/>
    </row>
    <row r="11" spans="1:18" s="3" customFormat="1" ht="15" customHeight="1">
      <c r="A11" s="33">
        <f t="shared" si="0"/>
        <v>8</v>
      </c>
      <c r="B11" s="12" t="s">
        <v>58</v>
      </c>
      <c r="C11" s="13" t="s">
        <v>65</v>
      </c>
      <c r="D11" s="14" t="s">
        <v>66</v>
      </c>
      <c r="E11" s="15" t="s">
        <v>15</v>
      </c>
      <c r="F11" s="12" t="s">
        <v>28</v>
      </c>
      <c r="G11" s="12">
        <v>8</v>
      </c>
      <c r="H11" s="16">
        <f>VLOOKUP(F11,'[1]SAFARI SALES'!$C$3:$D$135,2,FALSE)</f>
        <v>103</v>
      </c>
      <c r="I11" s="16">
        <f t="shared" si="1"/>
        <v>24</v>
      </c>
      <c r="J11" s="16">
        <f t="shared" si="2"/>
        <v>280</v>
      </c>
      <c r="K11" s="16">
        <f t="shared" si="3"/>
        <v>240</v>
      </c>
      <c r="L11" s="16">
        <v>25</v>
      </c>
      <c r="M11" s="16">
        <v>25</v>
      </c>
      <c r="N11" s="16">
        <f t="shared" si="4"/>
        <v>1418</v>
      </c>
      <c r="O11" s="12"/>
      <c r="P11" s="34" t="s">
        <v>30</v>
      </c>
      <c r="Q11"/>
    </row>
    <row r="12" spans="1:18" s="3" customFormat="1" ht="15" customHeight="1">
      <c r="A12" s="33">
        <f t="shared" si="0"/>
        <v>9</v>
      </c>
      <c r="B12" s="12" t="s">
        <v>58</v>
      </c>
      <c r="C12" s="13" t="s">
        <v>67</v>
      </c>
      <c r="D12" s="14" t="s">
        <v>68</v>
      </c>
      <c r="E12" s="15" t="s">
        <v>15</v>
      </c>
      <c r="F12" s="12" t="s">
        <v>27</v>
      </c>
      <c r="G12" s="12">
        <v>5</v>
      </c>
      <c r="H12" s="16">
        <f>VLOOKUP(F12,'[1]SAFARI SALES'!$C$3:$D$135,2,FALSE)</f>
        <v>96</v>
      </c>
      <c r="I12" s="16">
        <f t="shared" si="1"/>
        <v>15</v>
      </c>
      <c r="J12" s="16">
        <f t="shared" si="2"/>
        <v>175</v>
      </c>
      <c r="K12" s="16">
        <f t="shared" si="3"/>
        <v>150</v>
      </c>
      <c r="L12" s="16">
        <v>25</v>
      </c>
      <c r="M12" s="16">
        <v>25</v>
      </c>
      <c r="N12" s="16">
        <f t="shared" si="4"/>
        <v>870</v>
      </c>
      <c r="O12" s="12"/>
      <c r="P12" s="34" t="s">
        <v>45</v>
      </c>
      <c r="Q12"/>
    </row>
    <row r="13" spans="1:18" s="3" customFormat="1" ht="15" customHeight="1">
      <c r="A13" s="33">
        <f t="shared" si="0"/>
        <v>10</v>
      </c>
      <c r="B13" s="12" t="s">
        <v>69</v>
      </c>
      <c r="C13" s="13" t="s">
        <v>70</v>
      </c>
      <c r="D13" s="14" t="s">
        <v>71</v>
      </c>
      <c r="E13" s="15" t="s">
        <v>15</v>
      </c>
      <c r="F13" s="12" t="s">
        <v>33</v>
      </c>
      <c r="G13" s="12">
        <v>39</v>
      </c>
      <c r="H13" s="16">
        <f>VLOOKUP(F13,'[1]SAFARI SALES'!$C$3:$D$135,2,FALSE)</f>
        <v>156</v>
      </c>
      <c r="I13" s="16">
        <f t="shared" si="1"/>
        <v>117</v>
      </c>
      <c r="J13" s="16">
        <f t="shared" si="2"/>
        <v>1365</v>
      </c>
      <c r="K13" s="16">
        <f t="shared" si="3"/>
        <v>1170</v>
      </c>
      <c r="L13" s="16">
        <v>25</v>
      </c>
      <c r="M13" s="16">
        <v>25</v>
      </c>
      <c r="N13" s="16">
        <f t="shared" si="4"/>
        <v>8786</v>
      </c>
      <c r="O13" s="12"/>
      <c r="P13" s="36" t="s">
        <v>43</v>
      </c>
      <c r="Q13"/>
    </row>
    <row r="14" spans="1:18" s="3" customFormat="1" ht="15" customHeight="1">
      <c r="A14" s="33">
        <f t="shared" si="0"/>
        <v>11</v>
      </c>
      <c r="B14" s="12" t="s">
        <v>69</v>
      </c>
      <c r="C14" s="13" t="s">
        <v>72</v>
      </c>
      <c r="D14" s="14" t="s">
        <v>73</v>
      </c>
      <c r="E14" s="15" t="s">
        <v>15</v>
      </c>
      <c r="F14" s="12" t="s">
        <v>24</v>
      </c>
      <c r="G14" s="12">
        <v>11</v>
      </c>
      <c r="H14" s="16">
        <f>VLOOKUP(F14,'[1]SAFARI SALES'!$C$3:$D$135,2,FALSE)</f>
        <v>96</v>
      </c>
      <c r="I14" s="16">
        <f t="shared" si="1"/>
        <v>33</v>
      </c>
      <c r="J14" s="16">
        <f t="shared" si="2"/>
        <v>385</v>
      </c>
      <c r="K14" s="16">
        <f t="shared" si="3"/>
        <v>330</v>
      </c>
      <c r="L14" s="16">
        <v>25</v>
      </c>
      <c r="M14" s="16">
        <v>25</v>
      </c>
      <c r="N14" s="16">
        <f t="shared" si="4"/>
        <v>1854</v>
      </c>
      <c r="O14" s="12"/>
      <c r="P14" s="36" t="s">
        <v>43</v>
      </c>
      <c r="Q14"/>
    </row>
    <row r="15" spans="1:18" s="3" customFormat="1" ht="15" customHeight="1">
      <c r="A15" s="33">
        <f t="shared" si="0"/>
        <v>12</v>
      </c>
      <c r="B15" s="12" t="s">
        <v>69</v>
      </c>
      <c r="C15" s="13" t="s">
        <v>74</v>
      </c>
      <c r="D15" s="14" t="s">
        <v>75</v>
      </c>
      <c r="E15" s="15" t="s">
        <v>15</v>
      </c>
      <c r="F15" s="12" t="s">
        <v>35</v>
      </c>
      <c r="G15" s="12">
        <v>21</v>
      </c>
      <c r="H15" s="16">
        <f>VLOOKUP(F15,'[1]SAFARI SALES'!$C$3:$D$135,2,FALSE)</f>
        <v>164</v>
      </c>
      <c r="I15" s="16">
        <f t="shared" si="1"/>
        <v>63</v>
      </c>
      <c r="J15" s="16">
        <f t="shared" si="2"/>
        <v>735</v>
      </c>
      <c r="K15" s="16">
        <f t="shared" si="3"/>
        <v>630</v>
      </c>
      <c r="L15" s="16">
        <v>25</v>
      </c>
      <c r="M15" s="16">
        <v>25</v>
      </c>
      <c r="N15" s="16">
        <f t="shared" si="4"/>
        <v>4922</v>
      </c>
      <c r="O15" s="12"/>
      <c r="P15" s="36" t="s">
        <v>43</v>
      </c>
      <c r="Q15"/>
    </row>
    <row r="16" spans="1:18" s="3" customFormat="1" ht="15" customHeight="1">
      <c r="A16" s="33">
        <f t="shared" si="0"/>
        <v>13</v>
      </c>
      <c r="B16" s="12" t="s">
        <v>69</v>
      </c>
      <c r="C16" s="13" t="s">
        <v>76</v>
      </c>
      <c r="D16" s="14" t="s">
        <v>77</v>
      </c>
      <c r="E16" s="15" t="s">
        <v>15</v>
      </c>
      <c r="F16" s="12" t="s">
        <v>31</v>
      </c>
      <c r="G16" s="12">
        <v>13</v>
      </c>
      <c r="H16" s="16">
        <f>VLOOKUP(F16,'[1]SAFARI SALES'!$C$3:$D$135,2,FALSE)</f>
        <v>162</v>
      </c>
      <c r="I16" s="16">
        <f t="shared" si="1"/>
        <v>39</v>
      </c>
      <c r="J16" s="16">
        <f t="shared" si="2"/>
        <v>455</v>
      </c>
      <c r="K16" s="16">
        <f t="shared" si="3"/>
        <v>390</v>
      </c>
      <c r="L16" s="16">
        <v>25</v>
      </c>
      <c r="M16" s="16">
        <v>25</v>
      </c>
      <c r="N16" s="16">
        <f t="shared" si="4"/>
        <v>3040</v>
      </c>
      <c r="O16" s="12"/>
      <c r="P16" s="36" t="s">
        <v>43</v>
      </c>
      <c r="Q16"/>
    </row>
    <row r="17" spans="1:17" s="3" customFormat="1" ht="15" customHeight="1">
      <c r="A17" s="33">
        <f t="shared" si="0"/>
        <v>14</v>
      </c>
      <c r="B17" s="12" t="s">
        <v>69</v>
      </c>
      <c r="C17" s="13" t="s">
        <v>78</v>
      </c>
      <c r="D17" s="14" t="s">
        <v>79</v>
      </c>
      <c r="E17" s="15" t="s">
        <v>15</v>
      </c>
      <c r="F17" s="12" t="s">
        <v>32</v>
      </c>
      <c r="G17" s="12">
        <v>35</v>
      </c>
      <c r="H17" s="16">
        <f>VLOOKUP(F17,'[1]SAFARI SALES'!$C$3:$D$135,2,FALSE)</f>
        <v>200</v>
      </c>
      <c r="I17" s="16">
        <f t="shared" si="1"/>
        <v>105</v>
      </c>
      <c r="J17" s="16">
        <f t="shared" si="2"/>
        <v>1225</v>
      </c>
      <c r="K17" s="16">
        <f t="shared" si="3"/>
        <v>1050</v>
      </c>
      <c r="L17" s="16">
        <v>25</v>
      </c>
      <c r="M17" s="16">
        <v>25</v>
      </c>
      <c r="N17" s="16">
        <f t="shared" si="4"/>
        <v>9430</v>
      </c>
      <c r="O17" s="12"/>
      <c r="P17" s="36" t="s">
        <v>43</v>
      </c>
      <c r="Q17"/>
    </row>
    <row r="18" spans="1:17" s="3" customFormat="1" ht="15" customHeight="1">
      <c r="A18" s="33">
        <f t="shared" si="0"/>
        <v>15</v>
      </c>
      <c r="B18" s="12" t="s">
        <v>69</v>
      </c>
      <c r="C18" s="13" t="s">
        <v>80</v>
      </c>
      <c r="D18" s="14" t="s">
        <v>81</v>
      </c>
      <c r="E18" s="15" t="s">
        <v>15</v>
      </c>
      <c r="F18" s="12" t="s">
        <v>26</v>
      </c>
      <c r="G18" s="12">
        <v>30</v>
      </c>
      <c r="H18" s="16">
        <f>VLOOKUP(F18,'[1]SAFARI SALES'!$C$3:$D$135,2,FALSE)</f>
        <v>87</v>
      </c>
      <c r="I18" s="16">
        <f t="shared" si="1"/>
        <v>90</v>
      </c>
      <c r="J18" s="16">
        <f t="shared" si="2"/>
        <v>1050</v>
      </c>
      <c r="K18" s="16">
        <f t="shared" si="3"/>
        <v>900</v>
      </c>
      <c r="L18" s="16">
        <v>25</v>
      </c>
      <c r="M18" s="16">
        <v>25</v>
      </c>
      <c r="N18" s="16">
        <f t="shared" si="4"/>
        <v>4700</v>
      </c>
      <c r="O18" s="12"/>
      <c r="P18" s="36" t="s">
        <v>43</v>
      </c>
      <c r="Q18"/>
    </row>
    <row r="19" spans="1:17" s="3" customFormat="1" ht="15" customHeight="1">
      <c r="A19" s="33">
        <f t="shared" si="0"/>
        <v>16</v>
      </c>
      <c r="B19" s="12" t="s">
        <v>82</v>
      </c>
      <c r="C19" s="13" t="s">
        <v>83</v>
      </c>
      <c r="D19" s="14" t="s">
        <v>84</v>
      </c>
      <c r="E19" s="15" t="s">
        <v>15</v>
      </c>
      <c r="F19" s="12" t="s">
        <v>39</v>
      </c>
      <c r="G19" s="12">
        <v>4</v>
      </c>
      <c r="H19" s="16">
        <f>VLOOKUP(F19,'[1]SAFARI SALES'!$C$3:$D$135,2,FALSE)</f>
        <v>129</v>
      </c>
      <c r="I19" s="16">
        <f t="shared" si="1"/>
        <v>12</v>
      </c>
      <c r="J19" s="16">
        <f t="shared" si="2"/>
        <v>140</v>
      </c>
      <c r="K19" s="16">
        <f t="shared" si="3"/>
        <v>120</v>
      </c>
      <c r="L19" s="16">
        <v>25</v>
      </c>
      <c r="M19" s="16">
        <v>25</v>
      </c>
      <c r="N19" s="16">
        <f t="shared" si="4"/>
        <v>838</v>
      </c>
      <c r="O19" s="12"/>
      <c r="P19" s="36" t="s">
        <v>46</v>
      </c>
      <c r="Q19"/>
    </row>
    <row r="20" spans="1:17" s="3" customFormat="1" ht="15" customHeight="1">
      <c r="A20" s="33">
        <f t="shared" si="0"/>
        <v>17</v>
      </c>
      <c r="B20" s="12" t="s">
        <v>85</v>
      </c>
      <c r="C20" s="13" t="s">
        <v>86</v>
      </c>
      <c r="D20" s="14"/>
      <c r="E20" s="15" t="s">
        <v>26</v>
      </c>
      <c r="F20" s="22" t="s">
        <v>87</v>
      </c>
      <c r="G20" s="12">
        <v>1</v>
      </c>
      <c r="H20" s="23">
        <v>87</v>
      </c>
      <c r="I20" s="23">
        <v>2</v>
      </c>
      <c r="J20" s="23">
        <v>0</v>
      </c>
      <c r="K20" s="23">
        <v>0</v>
      </c>
      <c r="L20" s="23">
        <v>0</v>
      </c>
      <c r="M20" s="16">
        <v>25</v>
      </c>
      <c r="N20" s="16">
        <f t="shared" si="4"/>
        <v>114</v>
      </c>
      <c r="O20" s="22" t="s">
        <v>21</v>
      </c>
      <c r="P20" s="34" t="s">
        <v>43</v>
      </c>
      <c r="Q20"/>
    </row>
    <row r="21" spans="1:17" s="3" customFormat="1" ht="15" customHeight="1">
      <c r="A21" s="33">
        <f t="shared" si="0"/>
        <v>18</v>
      </c>
      <c r="B21" s="12" t="s">
        <v>85</v>
      </c>
      <c r="C21" s="13" t="s">
        <v>88</v>
      </c>
      <c r="D21" s="14" t="s">
        <v>89</v>
      </c>
      <c r="E21" s="15" t="s">
        <v>15</v>
      </c>
      <c r="F21" s="12" t="s">
        <v>35</v>
      </c>
      <c r="G21" s="12">
        <v>10</v>
      </c>
      <c r="H21" s="16">
        <f>VLOOKUP(F21,'[1]SAFARI SALES'!$C$3:$D$135,2,FALSE)</f>
        <v>164</v>
      </c>
      <c r="I21" s="16">
        <f t="shared" ref="I21:I36" si="5">G21*3</f>
        <v>30</v>
      </c>
      <c r="J21" s="16">
        <f t="shared" ref="J21:J36" si="6">G21*35</f>
        <v>350</v>
      </c>
      <c r="K21" s="16">
        <f t="shared" ref="K21:K36" si="7">G21*30</f>
        <v>300</v>
      </c>
      <c r="L21" s="16">
        <v>25</v>
      </c>
      <c r="M21" s="16">
        <v>25</v>
      </c>
      <c r="N21" s="16">
        <f t="shared" si="4"/>
        <v>2370</v>
      </c>
      <c r="O21" s="12"/>
      <c r="P21" s="36" t="s">
        <v>90</v>
      </c>
      <c r="Q21"/>
    </row>
    <row r="22" spans="1:17" s="3" customFormat="1" ht="15" customHeight="1">
      <c r="A22" s="33">
        <f t="shared" si="0"/>
        <v>19</v>
      </c>
      <c r="B22" s="12" t="s">
        <v>85</v>
      </c>
      <c r="C22" s="13" t="s">
        <v>91</v>
      </c>
      <c r="D22" s="14" t="s">
        <v>92</v>
      </c>
      <c r="E22" s="15" t="s">
        <v>15</v>
      </c>
      <c r="F22" s="12" t="s">
        <v>37</v>
      </c>
      <c r="G22" s="12">
        <v>17</v>
      </c>
      <c r="H22" s="16">
        <f>VLOOKUP(F22,'[1]SAFARI SALES'!$C$3:$D$135,2,FALSE)</f>
        <v>162</v>
      </c>
      <c r="I22" s="16">
        <f t="shared" si="5"/>
        <v>51</v>
      </c>
      <c r="J22" s="16">
        <f t="shared" si="6"/>
        <v>595</v>
      </c>
      <c r="K22" s="16">
        <f t="shared" si="7"/>
        <v>510</v>
      </c>
      <c r="L22" s="16">
        <v>25</v>
      </c>
      <c r="M22" s="16">
        <v>25</v>
      </c>
      <c r="N22" s="16">
        <f t="shared" si="4"/>
        <v>3960</v>
      </c>
      <c r="O22" s="12"/>
      <c r="P22" s="36" t="s">
        <v>90</v>
      </c>
      <c r="Q22"/>
    </row>
    <row r="23" spans="1:17" s="3" customFormat="1" ht="15" customHeight="1">
      <c r="A23" s="33">
        <f t="shared" si="0"/>
        <v>20</v>
      </c>
      <c r="B23" s="12" t="s">
        <v>85</v>
      </c>
      <c r="C23" s="13" t="s">
        <v>93</v>
      </c>
      <c r="D23" s="14" t="s">
        <v>94</v>
      </c>
      <c r="E23" s="15" t="s">
        <v>15</v>
      </c>
      <c r="F23" s="12" t="s">
        <v>36</v>
      </c>
      <c r="G23" s="12">
        <v>9</v>
      </c>
      <c r="H23" s="16">
        <f>VLOOKUP(F23,'[1]SAFARI SALES'!$C$3:$D$135,2,FALSE)</f>
        <v>148</v>
      </c>
      <c r="I23" s="16">
        <f t="shared" si="5"/>
        <v>27</v>
      </c>
      <c r="J23" s="16">
        <f t="shared" si="6"/>
        <v>315</v>
      </c>
      <c r="K23" s="16">
        <f t="shared" si="7"/>
        <v>270</v>
      </c>
      <c r="L23" s="16">
        <v>25</v>
      </c>
      <c r="M23" s="16">
        <v>25</v>
      </c>
      <c r="N23" s="16">
        <f t="shared" si="4"/>
        <v>1994</v>
      </c>
      <c r="O23" s="12"/>
      <c r="P23" s="36" t="s">
        <v>90</v>
      </c>
      <c r="Q23"/>
    </row>
    <row r="24" spans="1:17" s="3" customFormat="1" ht="15" customHeight="1">
      <c r="A24" s="33">
        <f t="shared" si="0"/>
        <v>21</v>
      </c>
      <c r="B24" s="12" t="s">
        <v>85</v>
      </c>
      <c r="C24" s="13" t="s">
        <v>95</v>
      </c>
      <c r="D24" s="14" t="s">
        <v>96</v>
      </c>
      <c r="E24" s="15" t="s">
        <v>15</v>
      </c>
      <c r="F24" s="12" t="s">
        <v>34</v>
      </c>
      <c r="G24" s="12">
        <v>8</v>
      </c>
      <c r="H24" s="16">
        <f>VLOOKUP(F24,'[1]SAFARI SALES'!$C$3:$D$135,2,FALSE)</f>
        <v>96</v>
      </c>
      <c r="I24" s="16">
        <f t="shared" si="5"/>
        <v>24</v>
      </c>
      <c r="J24" s="16">
        <f t="shared" si="6"/>
        <v>280</v>
      </c>
      <c r="K24" s="16">
        <f t="shared" si="7"/>
        <v>240</v>
      </c>
      <c r="L24" s="16">
        <v>25</v>
      </c>
      <c r="M24" s="16">
        <v>25</v>
      </c>
      <c r="N24" s="16">
        <f t="shared" si="4"/>
        <v>1362</v>
      </c>
      <c r="O24" s="12"/>
      <c r="P24" s="36" t="s">
        <v>90</v>
      </c>
      <c r="Q24"/>
    </row>
    <row r="25" spans="1:17" s="3" customFormat="1" ht="15" customHeight="1">
      <c r="A25" s="33">
        <f t="shared" si="0"/>
        <v>22</v>
      </c>
      <c r="B25" s="12" t="s">
        <v>85</v>
      </c>
      <c r="C25" s="13" t="s">
        <v>97</v>
      </c>
      <c r="D25" s="14" t="s">
        <v>98</v>
      </c>
      <c r="E25" s="15" t="s">
        <v>15</v>
      </c>
      <c r="F25" s="12" t="s">
        <v>25</v>
      </c>
      <c r="G25" s="12">
        <v>4</v>
      </c>
      <c r="H25" s="16">
        <f>VLOOKUP(F25,'[1]SAFARI SALES'!$C$3:$D$135,2,FALSE)</f>
        <v>96</v>
      </c>
      <c r="I25" s="16">
        <f t="shared" si="5"/>
        <v>12</v>
      </c>
      <c r="J25" s="16">
        <f t="shared" si="6"/>
        <v>140</v>
      </c>
      <c r="K25" s="16">
        <f t="shared" si="7"/>
        <v>120</v>
      </c>
      <c r="L25" s="16">
        <v>25</v>
      </c>
      <c r="M25" s="16">
        <v>25</v>
      </c>
      <c r="N25" s="16">
        <f t="shared" si="4"/>
        <v>706</v>
      </c>
      <c r="O25" s="12"/>
      <c r="P25" s="36" t="s">
        <v>90</v>
      </c>
      <c r="Q25"/>
    </row>
    <row r="26" spans="1:17" s="3" customFormat="1" ht="15" customHeight="1">
      <c r="A26" s="33">
        <f t="shared" si="0"/>
        <v>23</v>
      </c>
      <c r="B26" s="12" t="s">
        <v>85</v>
      </c>
      <c r="C26" s="13" t="s">
        <v>99</v>
      </c>
      <c r="D26" s="14" t="s">
        <v>100</v>
      </c>
      <c r="E26" s="15" t="s">
        <v>15</v>
      </c>
      <c r="F26" s="12" t="s">
        <v>16</v>
      </c>
      <c r="G26" s="12">
        <v>18</v>
      </c>
      <c r="H26" s="16">
        <f>VLOOKUP(F26,'[1]SAFARI SALES'!$C$3:$D$135,2,FALSE)</f>
        <v>96</v>
      </c>
      <c r="I26" s="16">
        <f t="shared" si="5"/>
        <v>54</v>
      </c>
      <c r="J26" s="16">
        <f t="shared" si="6"/>
        <v>630</v>
      </c>
      <c r="K26" s="16">
        <f t="shared" si="7"/>
        <v>540</v>
      </c>
      <c r="L26" s="16">
        <v>25</v>
      </c>
      <c r="M26" s="16">
        <v>25</v>
      </c>
      <c r="N26" s="16">
        <f t="shared" si="4"/>
        <v>3002</v>
      </c>
      <c r="O26" s="12"/>
      <c r="P26" s="34" t="s">
        <v>17</v>
      </c>
      <c r="Q26"/>
    </row>
    <row r="27" spans="1:17" s="3" customFormat="1" ht="15" customHeight="1">
      <c r="A27" s="33">
        <f t="shared" si="0"/>
        <v>24</v>
      </c>
      <c r="B27" s="12" t="s">
        <v>85</v>
      </c>
      <c r="C27" s="13" t="s">
        <v>101</v>
      </c>
      <c r="D27" s="14" t="s">
        <v>102</v>
      </c>
      <c r="E27" s="15" t="s">
        <v>15</v>
      </c>
      <c r="F27" s="12" t="s">
        <v>29</v>
      </c>
      <c r="G27" s="12">
        <v>31</v>
      </c>
      <c r="H27" s="16">
        <f>VLOOKUP(F27,'[1]SAFARI SALES'!$C$3:$D$135,2,FALSE)</f>
        <v>135</v>
      </c>
      <c r="I27" s="16">
        <f t="shared" si="5"/>
        <v>93</v>
      </c>
      <c r="J27" s="16">
        <f t="shared" si="6"/>
        <v>1085</v>
      </c>
      <c r="K27" s="16">
        <f t="shared" si="7"/>
        <v>930</v>
      </c>
      <c r="L27" s="16">
        <v>25</v>
      </c>
      <c r="M27" s="16">
        <v>25</v>
      </c>
      <c r="N27" s="16">
        <f t="shared" si="4"/>
        <v>6343</v>
      </c>
      <c r="O27" s="12"/>
      <c r="P27" s="36" t="s">
        <v>90</v>
      </c>
      <c r="Q27"/>
    </row>
    <row r="28" spans="1:17" s="3" customFormat="1" ht="15" customHeight="1">
      <c r="A28" s="33">
        <f t="shared" si="0"/>
        <v>25</v>
      </c>
      <c r="B28" s="12" t="s">
        <v>85</v>
      </c>
      <c r="C28" s="13" t="s">
        <v>103</v>
      </c>
      <c r="D28" s="14" t="s">
        <v>104</v>
      </c>
      <c r="E28" s="15" t="s">
        <v>15</v>
      </c>
      <c r="F28" s="12" t="s">
        <v>24</v>
      </c>
      <c r="G28" s="12">
        <v>7</v>
      </c>
      <c r="H28" s="16">
        <f>VLOOKUP(F28,'[1]SAFARI SALES'!$C$3:$D$135,2,FALSE)</f>
        <v>96</v>
      </c>
      <c r="I28" s="16">
        <f t="shared" si="5"/>
        <v>21</v>
      </c>
      <c r="J28" s="16">
        <f t="shared" si="6"/>
        <v>245</v>
      </c>
      <c r="K28" s="16">
        <f t="shared" si="7"/>
        <v>210</v>
      </c>
      <c r="L28" s="16">
        <v>25</v>
      </c>
      <c r="M28" s="16">
        <v>25</v>
      </c>
      <c r="N28" s="16">
        <f t="shared" si="4"/>
        <v>1198</v>
      </c>
      <c r="O28" s="12"/>
      <c r="P28" s="36" t="s">
        <v>90</v>
      </c>
      <c r="Q28"/>
    </row>
    <row r="29" spans="1:17" s="3" customFormat="1" ht="15" customHeight="1">
      <c r="A29" s="33">
        <f t="shared" si="0"/>
        <v>26</v>
      </c>
      <c r="B29" s="12" t="s">
        <v>105</v>
      </c>
      <c r="C29" s="13" t="s">
        <v>106</v>
      </c>
      <c r="D29" s="14" t="s">
        <v>107</v>
      </c>
      <c r="E29" s="15" t="s">
        <v>15</v>
      </c>
      <c r="F29" s="12" t="s">
        <v>33</v>
      </c>
      <c r="G29" s="12">
        <v>33</v>
      </c>
      <c r="H29" s="16">
        <f>VLOOKUP(F29,'[1]SAFARI SALES'!$C$3:$D$135,2,FALSE)</f>
        <v>156</v>
      </c>
      <c r="I29" s="16">
        <f t="shared" si="5"/>
        <v>99</v>
      </c>
      <c r="J29" s="16">
        <f t="shared" si="6"/>
        <v>1155</v>
      </c>
      <c r="K29" s="16">
        <f t="shared" si="7"/>
        <v>990</v>
      </c>
      <c r="L29" s="16">
        <v>25</v>
      </c>
      <c r="M29" s="16">
        <v>25</v>
      </c>
      <c r="N29" s="16">
        <f t="shared" si="4"/>
        <v>7442</v>
      </c>
      <c r="O29" s="12"/>
      <c r="P29" s="36" t="s">
        <v>90</v>
      </c>
      <c r="Q29"/>
    </row>
    <row r="30" spans="1:17" s="3" customFormat="1" ht="15" customHeight="1">
      <c r="A30" s="33">
        <f t="shared" si="0"/>
        <v>27</v>
      </c>
      <c r="B30" s="12" t="s">
        <v>105</v>
      </c>
      <c r="C30" s="13" t="s">
        <v>108</v>
      </c>
      <c r="D30" s="14" t="s">
        <v>109</v>
      </c>
      <c r="E30" s="15" t="s">
        <v>15</v>
      </c>
      <c r="F30" s="12" t="s">
        <v>35</v>
      </c>
      <c r="G30" s="12">
        <v>29</v>
      </c>
      <c r="H30" s="16">
        <f>VLOOKUP(F30,'[1]SAFARI SALES'!$C$3:$D$135,2,FALSE)</f>
        <v>164</v>
      </c>
      <c r="I30" s="16">
        <f t="shared" si="5"/>
        <v>87</v>
      </c>
      <c r="J30" s="16">
        <f t="shared" si="6"/>
        <v>1015</v>
      </c>
      <c r="K30" s="16">
        <f t="shared" si="7"/>
        <v>870</v>
      </c>
      <c r="L30" s="16">
        <v>25</v>
      </c>
      <c r="M30" s="16">
        <v>25</v>
      </c>
      <c r="N30" s="16">
        <f t="shared" si="4"/>
        <v>6778</v>
      </c>
      <c r="O30" s="12"/>
      <c r="P30" s="34" t="s">
        <v>110</v>
      </c>
      <c r="Q30"/>
    </row>
    <row r="31" spans="1:17" s="3" customFormat="1" ht="15" customHeight="1">
      <c r="A31" s="33">
        <f t="shared" si="0"/>
        <v>28</v>
      </c>
      <c r="B31" s="12" t="s">
        <v>111</v>
      </c>
      <c r="C31" s="13" t="s">
        <v>112</v>
      </c>
      <c r="D31" s="14" t="s">
        <v>113</v>
      </c>
      <c r="E31" s="15" t="s">
        <v>15</v>
      </c>
      <c r="F31" s="12" t="s">
        <v>33</v>
      </c>
      <c r="G31" s="12">
        <v>8</v>
      </c>
      <c r="H31" s="16">
        <f>VLOOKUP(F31,'[1]SAFARI SALES'!$C$3:$D$135,2,FALSE)</f>
        <v>156</v>
      </c>
      <c r="I31" s="16">
        <f t="shared" si="5"/>
        <v>24</v>
      </c>
      <c r="J31" s="16">
        <f t="shared" si="6"/>
        <v>280</v>
      </c>
      <c r="K31" s="16">
        <f t="shared" si="7"/>
        <v>240</v>
      </c>
      <c r="L31" s="16">
        <v>25</v>
      </c>
      <c r="M31" s="16">
        <v>25</v>
      </c>
      <c r="N31" s="16">
        <f t="shared" si="4"/>
        <v>1842</v>
      </c>
      <c r="O31" s="12"/>
      <c r="P31" s="36" t="s">
        <v>90</v>
      </c>
      <c r="Q31"/>
    </row>
    <row r="32" spans="1:17" s="3" customFormat="1" ht="15" customHeight="1">
      <c r="A32" s="33">
        <f t="shared" si="0"/>
        <v>29</v>
      </c>
      <c r="B32" s="12" t="s">
        <v>111</v>
      </c>
      <c r="C32" s="13" t="s">
        <v>114</v>
      </c>
      <c r="D32" s="14" t="s">
        <v>115</v>
      </c>
      <c r="E32" s="15" t="s">
        <v>15</v>
      </c>
      <c r="F32" s="12" t="s">
        <v>24</v>
      </c>
      <c r="G32" s="12">
        <v>4</v>
      </c>
      <c r="H32" s="16">
        <f>VLOOKUP(F32,'[1]SAFARI SALES'!$C$3:$D$135,2,FALSE)</f>
        <v>96</v>
      </c>
      <c r="I32" s="16">
        <f t="shared" si="5"/>
        <v>12</v>
      </c>
      <c r="J32" s="16">
        <f t="shared" si="6"/>
        <v>140</v>
      </c>
      <c r="K32" s="16">
        <f t="shared" si="7"/>
        <v>120</v>
      </c>
      <c r="L32" s="16">
        <v>25</v>
      </c>
      <c r="M32" s="16">
        <v>25</v>
      </c>
      <c r="N32" s="16">
        <f t="shared" si="4"/>
        <v>706</v>
      </c>
      <c r="O32" s="12"/>
      <c r="P32" s="36" t="s">
        <v>90</v>
      </c>
      <c r="Q32"/>
    </row>
    <row r="33" spans="1:17" s="3" customFormat="1" ht="15" customHeight="1">
      <c r="A33" s="33">
        <f t="shared" si="0"/>
        <v>30</v>
      </c>
      <c r="B33" s="12" t="s">
        <v>111</v>
      </c>
      <c r="C33" s="13" t="s">
        <v>116</v>
      </c>
      <c r="D33" s="14" t="s">
        <v>117</v>
      </c>
      <c r="E33" s="15" t="s">
        <v>15</v>
      </c>
      <c r="F33" s="12" t="s">
        <v>29</v>
      </c>
      <c r="G33" s="12">
        <v>7</v>
      </c>
      <c r="H33" s="16">
        <f>VLOOKUP(F33,'[1]SAFARI SALES'!$C$3:$D$135,2,FALSE)</f>
        <v>135</v>
      </c>
      <c r="I33" s="16">
        <f t="shared" si="5"/>
        <v>21</v>
      </c>
      <c r="J33" s="16">
        <f t="shared" si="6"/>
        <v>245</v>
      </c>
      <c r="K33" s="16">
        <f t="shared" si="7"/>
        <v>210</v>
      </c>
      <c r="L33" s="16">
        <v>25</v>
      </c>
      <c r="M33" s="16">
        <v>25</v>
      </c>
      <c r="N33" s="16">
        <f t="shared" si="4"/>
        <v>1471</v>
      </c>
      <c r="O33" s="12"/>
      <c r="P33" s="36" t="s">
        <v>90</v>
      </c>
      <c r="Q33"/>
    </row>
    <row r="34" spans="1:17" s="3" customFormat="1" ht="15" customHeight="1">
      <c r="A34" s="33">
        <f t="shared" si="0"/>
        <v>31</v>
      </c>
      <c r="B34" s="12" t="s">
        <v>118</v>
      </c>
      <c r="C34" s="13" t="s">
        <v>119</v>
      </c>
      <c r="D34" s="14" t="s">
        <v>120</v>
      </c>
      <c r="E34" s="15" t="s">
        <v>15</v>
      </c>
      <c r="F34" s="12" t="s">
        <v>29</v>
      </c>
      <c r="G34" s="12">
        <v>6</v>
      </c>
      <c r="H34" s="16">
        <f>VLOOKUP(F34,'[1]SAFARI SALES'!$C$3:$D$135,2,FALSE)</f>
        <v>135</v>
      </c>
      <c r="I34" s="16">
        <f t="shared" si="5"/>
        <v>18</v>
      </c>
      <c r="J34" s="16">
        <f t="shared" si="6"/>
        <v>210</v>
      </c>
      <c r="K34" s="16">
        <f t="shared" si="7"/>
        <v>180</v>
      </c>
      <c r="L34" s="16">
        <v>25</v>
      </c>
      <c r="M34" s="16">
        <v>25</v>
      </c>
      <c r="N34" s="16">
        <f t="shared" si="4"/>
        <v>1268</v>
      </c>
      <c r="O34" s="12"/>
      <c r="P34" s="34" t="s">
        <v>30</v>
      </c>
      <c r="Q34"/>
    </row>
    <row r="35" spans="1:17" s="3" customFormat="1" ht="15" customHeight="1">
      <c r="A35" s="33">
        <f t="shared" si="0"/>
        <v>32</v>
      </c>
      <c r="B35" s="12" t="s">
        <v>121</v>
      </c>
      <c r="C35" s="13" t="s">
        <v>122</v>
      </c>
      <c r="D35" s="14" t="s">
        <v>123</v>
      </c>
      <c r="E35" s="15" t="s">
        <v>15</v>
      </c>
      <c r="F35" s="12" t="s">
        <v>16</v>
      </c>
      <c r="G35" s="12">
        <v>2</v>
      </c>
      <c r="H35" s="16">
        <f>VLOOKUP(F35,'[1]SAFARI SALES'!$C$3:$D$135,2,FALSE)</f>
        <v>96</v>
      </c>
      <c r="I35" s="16">
        <f t="shared" si="5"/>
        <v>6</v>
      </c>
      <c r="J35" s="16">
        <f t="shared" si="6"/>
        <v>70</v>
      </c>
      <c r="K35" s="16">
        <f t="shared" si="7"/>
        <v>60</v>
      </c>
      <c r="L35" s="16">
        <v>25</v>
      </c>
      <c r="M35" s="16">
        <v>25</v>
      </c>
      <c r="N35" s="16">
        <f t="shared" si="4"/>
        <v>378</v>
      </c>
      <c r="O35" s="12"/>
      <c r="P35" s="34" t="s">
        <v>17</v>
      </c>
      <c r="Q35"/>
    </row>
    <row r="36" spans="1:17" s="3" customFormat="1" ht="15" customHeight="1">
      <c r="A36" s="33">
        <f t="shared" si="0"/>
        <v>33</v>
      </c>
      <c r="B36" s="12" t="s">
        <v>121</v>
      </c>
      <c r="C36" s="13" t="s">
        <v>124</v>
      </c>
      <c r="D36" s="14" t="s">
        <v>125</v>
      </c>
      <c r="E36" s="15" t="s">
        <v>15</v>
      </c>
      <c r="F36" s="12" t="s">
        <v>23</v>
      </c>
      <c r="G36" s="12">
        <v>8</v>
      </c>
      <c r="H36" s="16">
        <f>VLOOKUP(F36,'[1]SAFARI SALES'!$C$3:$D$135,2,FALSE)</f>
        <v>96</v>
      </c>
      <c r="I36" s="16">
        <f t="shared" si="5"/>
        <v>24</v>
      </c>
      <c r="J36" s="16">
        <f t="shared" si="6"/>
        <v>280</v>
      </c>
      <c r="K36" s="16">
        <f t="shared" si="7"/>
        <v>240</v>
      </c>
      <c r="L36" s="16">
        <v>25</v>
      </c>
      <c r="M36" s="16">
        <v>25</v>
      </c>
      <c r="N36" s="16">
        <f t="shared" si="4"/>
        <v>1362</v>
      </c>
      <c r="O36" s="12"/>
      <c r="P36" s="36" t="s">
        <v>90</v>
      </c>
      <c r="Q36"/>
    </row>
    <row r="37" spans="1:17" s="3" customFormat="1" ht="31.5" customHeight="1">
      <c r="A37" s="33">
        <f t="shared" si="0"/>
        <v>34</v>
      </c>
      <c r="B37" s="12" t="s">
        <v>121</v>
      </c>
      <c r="C37" s="13" t="s">
        <v>126</v>
      </c>
      <c r="D37" s="14"/>
      <c r="E37" s="15" t="s">
        <v>146</v>
      </c>
      <c r="F37" s="22" t="s">
        <v>87</v>
      </c>
      <c r="G37" s="12">
        <v>1</v>
      </c>
      <c r="H37" s="23" t="s">
        <v>42</v>
      </c>
      <c r="I37" s="23" t="s">
        <v>42</v>
      </c>
      <c r="J37" s="23" t="s">
        <v>42</v>
      </c>
      <c r="K37" s="23" t="s">
        <v>42</v>
      </c>
      <c r="L37" s="23" t="s">
        <v>42</v>
      </c>
      <c r="M37" s="16">
        <v>25</v>
      </c>
      <c r="N37" s="16">
        <v>650</v>
      </c>
      <c r="O37" s="22" t="s">
        <v>21</v>
      </c>
      <c r="P37" s="36" t="s">
        <v>43</v>
      </c>
      <c r="Q37"/>
    </row>
    <row r="38" spans="1:17" s="3" customFormat="1" ht="15" customHeight="1">
      <c r="A38" s="33">
        <f t="shared" si="0"/>
        <v>35</v>
      </c>
      <c r="B38" s="12" t="s">
        <v>127</v>
      </c>
      <c r="C38" s="13" t="s">
        <v>128</v>
      </c>
      <c r="D38" s="14" t="s">
        <v>129</v>
      </c>
      <c r="E38" s="15" t="s">
        <v>15</v>
      </c>
      <c r="F38" s="12" t="s">
        <v>16</v>
      </c>
      <c r="G38" s="12">
        <v>28</v>
      </c>
      <c r="H38" s="16">
        <f>VLOOKUP(F38,'[1]SAFARI SALES'!$C$3:$D$135,2,FALSE)</f>
        <v>96</v>
      </c>
      <c r="I38" s="16">
        <f t="shared" ref="I38:I44" si="8">G38*3</f>
        <v>84</v>
      </c>
      <c r="J38" s="16">
        <f t="shared" ref="J38:J44" si="9">G38*35</f>
        <v>980</v>
      </c>
      <c r="K38" s="16">
        <f t="shared" ref="K38:K44" si="10">G38*30</f>
        <v>840</v>
      </c>
      <c r="L38" s="16">
        <v>25</v>
      </c>
      <c r="M38" s="16">
        <v>25</v>
      </c>
      <c r="N38" s="16">
        <f t="shared" ref="N38:N44" si="11">G38*H38+I38+J38+K38+L38+M38</f>
        <v>4642</v>
      </c>
      <c r="O38" s="12"/>
      <c r="P38" s="34" t="s">
        <v>17</v>
      </c>
      <c r="Q38"/>
    </row>
    <row r="39" spans="1:17" s="3" customFormat="1" ht="15" customHeight="1">
      <c r="A39" s="33">
        <f t="shared" si="0"/>
        <v>36</v>
      </c>
      <c r="B39" s="12" t="s">
        <v>127</v>
      </c>
      <c r="C39" s="13" t="s">
        <v>130</v>
      </c>
      <c r="D39" s="14" t="s">
        <v>131</v>
      </c>
      <c r="E39" s="15" t="s">
        <v>15</v>
      </c>
      <c r="F39" s="12" t="s">
        <v>16</v>
      </c>
      <c r="G39" s="12">
        <v>11</v>
      </c>
      <c r="H39" s="16">
        <f>VLOOKUP(F39,'[1]SAFARI SALES'!$C$3:$D$135,2,FALSE)</f>
        <v>96</v>
      </c>
      <c r="I39" s="16">
        <f t="shared" si="8"/>
        <v>33</v>
      </c>
      <c r="J39" s="16">
        <f t="shared" si="9"/>
        <v>385</v>
      </c>
      <c r="K39" s="16">
        <f t="shared" si="10"/>
        <v>330</v>
      </c>
      <c r="L39" s="16">
        <v>25</v>
      </c>
      <c r="M39" s="16">
        <v>25</v>
      </c>
      <c r="N39" s="16">
        <f t="shared" si="11"/>
        <v>1854</v>
      </c>
      <c r="O39" s="12"/>
      <c r="P39" s="34" t="s">
        <v>38</v>
      </c>
      <c r="Q39"/>
    </row>
    <row r="40" spans="1:17" s="3" customFormat="1" ht="15" customHeight="1">
      <c r="A40" s="33">
        <f t="shared" si="0"/>
        <v>37</v>
      </c>
      <c r="B40" s="12" t="s">
        <v>132</v>
      </c>
      <c r="C40" s="13" t="s">
        <v>133</v>
      </c>
      <c r="D40" s="14" t="s">
        <v>134</v>
      </c>
      <c r="E40" s="15" t="s">
        <v>15</v>
      </c>
      <c r="F40" s="12" t="s">
        <v>22</v>
      </c>
      <c r="G40" s="12">
        <v>15</v>
      </c>
      <c r="H40" s="16">
        <f>VLOOKUP(F40,'[1]SAFARI SALES'!$C$3:$D$135,2,FALSE)</f>
        <v>96</v>
      </c>
      <c r="I40" s="16">
        <f t="shared" si="8"/>
        <v>45</v>
      </c>
      <c r="J40" s="16">
        <f t="shared" si="9"/>
        <v>525</v>
      </c>
      <c r="K40" s="16">
        <f t="shared" si="10"/>
        <v>450</v>
      </c>
      <c r="L40" s="16">
        <v>25</v>
      </c>
      <c r="M40" s="16">
        <v>25</v>
      </c>
      <c r="N40" s="16">
        <f t="shared" si="11"/>
        <v>2510</v>
      </c>
      <c r="O40" s="12"/>
      <c r="P40" s="36" t="s">
        <v>135</v>
      </c>
      <c r="Q40"/>
    </row>
    <row r="41" spans="1:17" s="3" customFormat="1" ht="15" customHeight="1">
      <c r="A41" s="33">
        <f t="shared" si="0"/>
        <v>38</v>
      </c>
      <c r="B41" s="12" t="s">
        <v>132</v>
      </c>
      <c r="C41" s="13" t="s">
        <v>136</v>
      </c>
      <c r="D41" s="14" t="s">
        <v>137</v>
      </c>
      <c r="E41" s="15" t="s">
        <v>15</v>
      </c>
      <c r="F41" s="12" t="s">
        <v>16</v>
      </c>
      <c r="G41" s="12">
        <v>23</v>
      </c>
      <c r="H41" s="16">
        <f>VLOOKUP(F41,'[1]SAFARI SALES'!$C$3:$D$135,2,FALSE)</f>
        <v>96</v>
      </c>
      <c r="I41" s="16">
        <f t="shared" si="8"/>
        <v>69</v>
      </c>
      <c r="J41" s="16">
        <f t="shared" si="9"/>
        <v>805</v>
      </c>
      <c r="K41" s="16">
        <f t="shared" si="10"/>
        <v>690</v>
      </c>
      <c r="L41" s="16">
        <v>25</v>
      </c>
      <c r="M41" s="16">
        <v>25</v>
      </c>
      <c r="N41" s="16">
        <f t="shared" si="11"/>
        <v>3822</v>
      </c>
      <c r="O41" s="12"/>
      <c r="P41" s="34" t="s">
        <v>135</v>
      </c>
      <c r="Q41"/>
    </row>
    <row r="42" spans="1:17" s="3" customFormat="1" ht="15" customHeight="1">
      <c r="A42" s="33">
        <f t="shared" si="0"/>
        <v>39</v>
      </c>
      <c r="B42" s="12" t="s">
        <v>132</v>
      </c>
      <c r="C42" s="13" t="s">
        <v>138</v>
      </c>
      <c r="D42" s="14" t="s">
        <v>139</v>
      </c>
      <c r="E42" s="15" t="s">
        <v>15</v>
      </c>
      <c r="F42" s="12" t="s">
        <v>28</v>
      </c>
      <c r="G42" s="12">
        <v>19</v>
      </c>
      <c r="H42" s="16">
        <f>VLOOKUP(F42,'[1]SAFARI SALES'!$C$3:$D$135,2,FALSE)</f>
        <v>103</v>
      </c>
      <c r="I42" s="16">
        <f t="shared" si="8"/>
        <v>57</v>
      </c>
      <c r="J42" s="16">
        <f t="shared" si="9"/>
        <v>665</v>
      </c>
      <c r="K42" s="16">
        <f t="shared" si="10"/>
        <v>570</v>
      </c>
      <c r="L42" s="16">
        <v>25</v>
      </c>
      <c r="M42" s="16">
        <v>25</v>
      </c>
      <c r="N42" s="16">
        <f t="shared" si="11"/>
        <v>3299</v>
      </c>
      <c r="O42" s="12"/>
      <c r="P42" s="34" t="s">
        <v>140</v>
      </c>
      <c r="Q42"/>
    </row>
    <row r="43" spans="1:17" s="3" customFormat="1" ht="15" customHeight="1">
      <c r="A43" s="33">
        <f t="shared" si="0"/>
        <v>40</v>
      </c>
      <c r="B43" s="12" t="s">
        <v>132</v>
      </c>
      <c r="C43" s="13" t="s">
        <v>141</v>
      </c>
      <c r="D43" s="14" t="s">
        <v>142</v>
      </c>
      <c r="E43" s="15" t="s">
        <v>15</v>
      </c>
      <c r="F43" s="12" t="s">
        <v>16</v>
      </c>
      <c r="G43" s="12">
        <v>12</v>
      </c>
      <c r="H43" s="16">
        <f>VLOOKUP(F43,'[1]SAFARI SALES'!$C$3:$D$135,2,FALSE)</f>
        <v>96</v>
      </c>
      <c r="I43" s="16">
        <f t="shared" si="8"/>
        <v>36</v>
      </c>
      <c r="J43" s="16">
        <f t="shared" si="9"/>
        <v>420</v>
      </c>
      <c r="K43" s="16">
        <f t="shared" si="10"/>
        <v>360</v>
      </c>
      <c r="L43" s="16">
        <v>25</v>
      </c>
      <c r="M43" s="16">
        <v>25</v>
      </c>
      <c r="N43" s="16">
        <f t="shared" si="11"/>
        <v>2018</v>
      </c>
      <c r="O43" s="12"/>
      <c r="P43" s="34" t="s">
        <v>17</v>
      </c>
      <c r="Q43"/>
    </row>
    <row r="44" spans="1:17" s="3" customFormat="1" ht="15" customHeight="1">
      <c r="A44" s="33">
        <f t="shared" si="0"/>
        <v>41</v>
      </c>
      <c r="B44" s="12" t="s">
        <v>132</v>
      </c>
      <c r="C44" s="13" t="s">
        <v>143</v>
      </c>
      <c r="D44" s="14" t="s">
        <v>144</v>
      </c>
      <c r="E44" s="15" t="s">
        <v>15</v>
      </c>
      <c r="F44" s="12" t="s">
        <v>39</v>
      </c>
      <c r="G44" s="12">
        <v>10</v>
      </c>
      <c r="H44" s="16">
        <f>VLOOKUP(F44,'[1]SAFARI SALES'!$C$3:$D$135,2,FALSE)</f>
        <v>129</v>
      </c>
      <c r="I44" s="16">
        <f t="shared" si="8"/>
        <v>30</v>
      </c>
      <c r="J44" s="16">
        <f t="shared" si="9"/>
        <v>350</v>
      </c>
      <c r="K44" s="16">
        <f t="shared" si="10"/>
        <v>300</v>
      </c>
      <c r="L44" s="16">
        <v>25</v>
      </c>
      <c r="M44" s="16">
        <v>25</v>
      </c>
      <c r="N44" s="16">
        <f t="shared" si="11"/>
        <v>2020</v>
      </c>
      <c r="O44" s="12"/>
      <c r="P44" s="36" t="s">
        <v>145</v>
      </c>
      <c r="Q44"/>
    </row>
    <row r="45" spans="1:17" s="3" customFormat="1" ht="15" customHeight="1">
      <c r="A45" s="58" t="s">
        <v>147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24">
        <f>SUM(N4:N44)</f>
        <v>150820</v>
      </c>
      <c r="O45" s="37"/>
      <c r="P45" s="38"/>
      <c r="Q45"/>
    </row>
    <row r="46" spans="1:17" s="3" customFormat="1" ht="15" customHeight="1" thickBot="1">
      <c r="A46" s="39"/>
      <c r="B46" s="40"/>
      <c r="C46" s="40"/>
      <c r="D46" s="41"/>
      <c r="E46" s="41"/>
      <c r="F46" s="40"/>
      <c r="G46" s="25">
        <f>SUM(G4:G44)</f>
        <v>1073</v>
      </c>
      <c r="H46" s="42"/>
      <c r="I46" s="42"/>
      <c r="J46" s="42"/>
      <c r="K46" s="42"/>
      <c r="L46" s="42"/>
      <c r="M46" s="42"/>
      <c r="N46" s="42"/>
      <c r="O46" s="40"/>
      <c r="P46" s="43"/>
      <c r="Q46"/>
    </row>
    <row r="47" spans="1:17" ht="35.25" customHeight="1" thickBot="1">
      <c r="A47" s="44" t="s">
        <v>19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6"/>
    </row>
    <row r="48" spans="1:17" ht="43.5" customHeight="1" thickBot="1">
      <c r="A48" s="47" t="s">
        <v>41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9"/>
    </row>
  </sheetData>
  <sortState ref="B4:Q80">
    <sortCondition ref="B4:B80"/>
    <sortCondition ref="C4:C80"/>
  </sortState>
  <mergeCells count="7">
    <mergeCell ref="A47:P47"/>
    <mergeCell ref="A48:P48"/>
    <mergeCell ref="M1:P1"/>
    <mergeCell ref="M2:P2"/>
    <mergeCell ref="A1:L1"/>
    <mergeCell ref="A2:L2"/>
    <mergeCell ref="A45:M45"/>
  </mergeCells>
  <conditionalFormatting sqref="C3">
    <cfRule type="duplicateValues" dxfId="3" priority="4"/>
  </conditionalFormatting>
  <conditionalFormatting sqref="C44">
    <cfRule type="duplicateValues" dxfId="2" priority="2"/>
  </conditionalFormatting>
  <conditionalFormatting sqref="C3">
    <cfRule type="duplicateValues" dxfId="1" priority="51"/>
  </conditionalFormatting>
  <conditionalFormatting sqref="C3">
    <cfRule type="duplicateValues" dxfId="0" priority="52"/>
  </conditionalFormatting>
  <pageMargins left="0.23622047244094491" right="0.15748031496062992" top="0.43307086614173229" bottom="0.56999999999999995" header="0.15748031496062992" footer="0.23622047244094491"/>
  <pageSetup scale="76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2025-06-26T10:33:54Z</cp:lastPrinted>
  <dcterms:created xsi:type="dcterms:W3CDTF">2024-07-12T13:37:00Z</dcterms:created>
  <dcterms:modified xsi:type="dcterms:W3CDTF">2025-06-26T10:33:55Z</dcterms:modified>
</cp:coreProperties>
</file>