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Consignment!$A$3:$O$33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30" i="1" l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I4" i="1"/>
  <c r="H4" i="1"/>
  <c r="K4" i="1" l="1"/>
  <c r="K29" i="1" s="1"/>
</calcChain>
</file>

<file path=xl/sharedStrings.xml><?xml version="1.0" encoding="utf-8"?>
<sst xmlns="http://schemas.openxmlformats.org/spreadsheetml/2006/main" count="151" uniqueCount="102">
  <si>
    <t>BATTERY</t>
  </si>
  <si>
    <t>SL</t>
  </si>
  <si>
    <t>DATE</t>
  </si>
  <si>
    <t>LR NO</t>
  </si>
  <si>
    <t>INV NO</t>
  </si>
  <si>
    <t>FROM</t>
  </si>
  <si>
    <t>CASE</t>
  </si>
  <si>
    <t>JAJPUR ROAD</t>
  </si>
  <si>
    <t>JARKA</t>
  </si>
  <si>
    <t>CTC</t>
  </si>
  <si>
    <t>RATE</t>
  </si>
  <si>
    <t>DD.CH.</t>
  </si>
  <si>
    <t>LR CH.</t>
  </si>
  <si>
    <t>AMT.</t>
  </si>
  <si>
    <t>PRODUCT</t>
  </si>
  <si>
    <t>DESTINATION</t>
  </si>
  <si>
    <t>GST to be paid by Consignor under Reverse Charge Mechanism (RCM) as per GST</t>
  </si>
  <si>
    <t>Thanking you for your business.
PRAGATI LOGISTICS</t>
  </si>
  <si>
    <t>Invoice
PRAGATI LOGISTICS,
SAMANTA SAHI KHUNTIA LANE,8984191006
GST :21AGHPB9356M1Z9</t>
  </si>
  <si>
    <t>PATTAMUNDAI</t>
  </si>
  <si>
    <t>KAKATPUR</t>
  </si>
  <si>
    <t xml:space="preserve">To, 
ORISSA SALES NETWORK  PRIVATE LIMITED
Address: HOLDING NO.204, WARD NO.20 
FRIENDS COLONY CANAL ROAD 753001 CUTTACK,9437013276
GST No:21AAACO8835E1ZP
</t>
  </si>
  <si>
    <t>PIPILI</t>
  </si>
  <si>
    <t>KENDRAPARA</t>
  </si>
  <si>
    <t>KUNDAI HATA</t>
  </si>
  <si>
    <t>EARSAMA</t>
  </si>
  <si>
    <t>KANPUR</t>
  </si>
  <si>
    <t>NARSINGHPUR</t>
  </si>
  <si>
    <t>SAKHIGOPAL</t>
  </si>
  <si>
    <t>Declaration � Kindly verify and confirm before 20/03/2026</t>
  </si>
  <si>
    <t>02/2/2026</t>
  </si>
  <si>
    <t>PL/DO/15728</t>
  </si>
  <si>
    <t>5480</t>
  </si>
  <si>
    <t>03/2/2026</t>
  </si>
  <si>
    <t>PL/DO/15819</t>
  </si>
  <si>
    <t>5558</t>
  </si>
  <si>
    <t>KANAS</t>
  </si>
  <si>
    <t>04/2/2026</t>
  </si>
  <si>
    <t>PL/MA/11314</t>
  </si>
  <si>
    <t>5596</t>
  </si>
  <si>
    <t>JALESWAR</t>
  </si>
  <si>
    <t>06/2/2026</t>
  </si>
  <si>
    <t>PL/DO/15963</t>
  </si>
  <si>
    <t>5611</t>
  </si>
  <si>
    <t>PL/DO/15999</t>
  </si>
  <si>
    <t>5636</t>
  </si>
  <si>
    <t>07/2/2026</t>
  </si>
  <si>
    <t>PL/JA/18800</t>
  </si>
  <si>
    <t>5656</t>
  </si>
  <si>
    <t>BRAHMAGIRI</t>
  </si>
  <si>
    <t>10/2/2026</t>
  </si>
  <si>
    <t>PL/JA/18943</t>
  </si>
  <si>
    <t>5969</t>
  </si>
  <si>
    <t>11/2/2026</t>
  </si>
  <si>
    <t>PL/DO/16231</t>
  </si>
  <si>
    <t>5725</t>
  </si>
  <si>
    <t>PL/JA/19090</t>
  </si>
  <si>
    <t>5723</t>
  </si>
  <si>
    <t>NIMAPARA</t>
  </si>
  <si>
    <t>13/2/2026</t>
  </si>
  <si>
    <t>PL/DO/16330</t>
  </si>
  <si>
    <t>5743</t>
  </si>
  <si>
    <t>PL/DO/16352</t>
  </si>
  <si>
    <t>5728</t>
  </si>
  <si>
    <t>14/2/2026</t>
  </si>
  <si>
    <t>PL/DO/16345</t>
  </si>
  <si>
    <t>5742</t>
  </si>
  <si>
    <t>PL/DO/16415</t>
  </si>
  <si>
    <t>5755</t>
  </si>
  <si>
    <t>17/2/2026</t>
  </si>
  <si>
    <t>PL/DO/16548</t>
  </si>
  <si>
    <t>5806</t>
  </si>
  <si>
    <t>18/2/2026</t>
  </si>
  <si>
    <t>PL/DO/16608</t>
  </si>
  <si>
    <t>5834</t>
  </si>
  <si>
    <t>21/2/2026</t>
  </si>
  <si>
    <t>PL/DO/16795</t>
  </si>
  <si>
    <t>5887</t>
  </si>
  <si>
    <t>PL/MA/11904</t>
  </si>
  <si>
    <t>5897</t>
  </si>
  <si>
    <t>TALCHER</t>
  </si>
  <si>
    <t>23/2/2026</t>
  </si>
  <si>
    <t>PL/DO/16826</t>
  </si>
  <si>
    <t>5926</t>
  </si>
  <si>
    <t>24/2/2026</t>
  </si>
  <si>
    <t>PL/DO/16882</t>
  </si>
  <si>
    <t>5940</t>
  </si>
  <si>
    <t>26/2/2026</t>
  </si>
  <si>
    <t>PL/JA/19800</t>
  </si>
  <si>
    <t>6017</t>
  </si>
  <si>
    <t>PL/JA/19802</t>
  </si>
  <si>
    <t>6016</t>
  </si>
  <si>
    <t>27/2/2026</t>
  </si>
  <si>
    <t>PL/DO/17048</t>
  </si>
  <si>
    <t>6039</t>
  </si>
  <si>
    <t>PL/DO/17098</t>
  </si>
  <si>
    <t>6042</t>
  </si>
  <si>
    <t>28/2/2026</t>
  </si>
  <si>
    <t>PL/DO/17157</t>
  </si>
  <si>
    <t>6067</t>
  </si>
  <si>
    <t>(RUPEES SEVENTEEN THOUSAND ONE HUNDRED EIGHTY NINE ONLY)</t>
  </si>
  <si>
    <t>Bill Date: 28/02/2026
Bill NO :  28174
Total Amount: 17189.00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</si>
</sst>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1" fillId="0" borderId="13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0" fontId="0" fillId="0" borderId="16" xfId="0" applyNumberFormat="1" applyFont="1" applyBorder="1"/>
    <xf numFmtId="0" fontId="3" fillId="0" borderId="1" xfId="0" applyNumberFormat="1" applyFont="1" applyBorder="1"/>
    <xf numFmtId="0" fontId="1" fillId="0" borderId="0" xfId="0" applyNumberFormat="1" applyFont="1"/>
    <xf numFmtId="0" fontId="3" fillId="0" borderId="15" xfId="0" applyNumberFormat="1" applyFont="1" applyBorder="1"/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0" fillId="2" borderId="1" xfId="0" applyNumberFormat="1" applyFont="1" applyFill="1" applyBorder="1"/>
    <xf numFmtId="0" fontId="2" fillId="0" borderId="18" xfId="0" applyNumberFormat="1" applyFont="1" applyBorder="1" applyAlignment="1">
      <alignment horizontal="center" wrapText="1"/>
    </xf>
    <xf numFmtId="0" fontId="2" fillId="0" borderId="19" xfId="0" applyNumberFormat="1" applyFont="1" applyBorder="1" applyAlignment="1">
      <alignment horizontal="center" wrapText="1"/>
    </xf>
    <xf numFmtId="0" fontId="2" fillId="0" borderId="20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2" fontId="0" fillId="2" borderId="15" xfId="0" applyNumberFormat="1" applyFont="1" applyFill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center"/>
    </xf>
    <xf numFmtId="0" fontId="1" fillId="0" borderId="0" xfId="0" applyNumberFormat="1" applyFont="1" applyBorder="1"/>
    <xf numFmtId="2" fontId="1" fillId="2" borderId="0" xfId="0" applyNumberFormat="1" applyFont="1" applyFill="1" applyBorder="1"/>
    <xf numFmtId="2" fontId="1" fillId="0" borderId="0" xfId="0" applyNumberFormat="1" applyFont="1" applyBorder="1"/>
    <xf numFmtId="0" fontId="1" fillId="0" borderId="2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409576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47675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  <cell r="G50">
            <v>116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  <cell r="G126">
            <v>116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  <row r="204">
          <cell r="C204" t="str">
            <v>BARUA</v>
          </cell>
          <cell r="F204">
            <v>68</v>
          </cell>
          <cell r="G204">
            <v>116</v>
          </cell>
        </row>
        <row r="205">
          <cell r="C205" t="str">
            <v>ANANDAPUR</v>
          </cell>
          <cell r="F205">
            <v>85</v>
          </cell>
        </row>
        <row r="206">
          <cell r="C206" t="str">
            <v>KANKADAJODI</v>
          </cell>
          <cell r="F206">
            <v>80</v>
          </cell>
        </row>
        <row r="207">
          <cell r="C207" t="str">
            <v>BIRANILAKANTHAPUR</v>
          </cell>
          <cell r="F207">
            <v>83</v>
          </cell>
        </row>
        <row r="208">
          <cell r="C208" t="str">
            <v>KALAPATHAR</v>
          </cell>
          <cell r="F208">
            <v>80</v>
          </cell>
          <cell r="G208">
            <v>135</v>
          </cell>
        </row>
        <row r="209">
          <cell r="C209" t="str">
            <v>KABATABANDHA</v>
          </cell>
          <cell r="F209">
            <v>68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R6" sqref="R6"/>
    </sheetView>
  </sheetViews>
  <sheetFormatPr defaultRowHeight="15"/>
  <cols>
    <col min="1" max="1" width="3.28515625" customWidth="1"/>
    <col min="2" max="2" width="9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7" customWidth="1"/>
    <col min="9" max="9" width="7.140625" bestFit="1" customWidth="1"/>
    <col min="10" max="10" width="6.42578125" bestFit="1" customWidth="1"/>
    <col min="11" max="11" width="8.5703125" bestFit="1" customWidth="1"/>
    <col min="12" max="12" width="9.5703125" bestFit="1" customWidth="1"/>
  </cols>
  <sheetData>
    <row r="1" spans="1:15" s="1" customFormat="1" ht="81" customHeight="1" thickBot="1">
      <c r="A1" s="23"/>
      <c r="B1" s="24"/>
      <c r="C1" s="24"/>
      <c r="D1" s="24"/>
      <c r="E1" s="24"/>
      <c r="F1" s="24"/>
      <c r="G1" s="24"/>
      <c r="H1" s="25"/>
      <c r="I1" s="26" t="s">
        <v>18</v>
      </c>
      <c r="J1" s="27"/>
      <c r="K1" s="27"/>
      <c r="L1" s="28"/>
    </row>
    <row r="2" spans="1:15" s="1" customFormat="1" ht="88.5" customHeight="1" thickBot="1">
      <c r="A2" s="29" t="s">
        <v>21</v>
      </c>
      <c r="B2" s="24"/>
      <c r="C2" s="24"/>
      <c r="D2" s="24"/>
      <c r="E2" s="24"/>
      <c r="F2" s="24"/>
      <c r="G2" s="24"/>
      <c r="H2" s="25"/>
      <c r="I2" s="26" t="s">
        <v>101</v>
      </c>
      <c r="J2" s="27"/>
      <c r="K2" s="27"/>
      <c r="L2" s="28"/>
      <c r="M2" s="2"/>
      <c r="N2" s="2"/>
      <c r="O2" s="2"/>
    </row>
    <row r="3" spans="1:15" s="3" customFormat="1" ht="17.100000000000001" customHeight="1" thickBot="1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15</v>
      </c>
      <c r="G3" s="10" t="s">
        <v>6</v>
      </c>
      <c r="H3" s="11" t="s">
        <v>10</v>
      </c>
      <c r="I3" s="11" t="s">
        <v>11</v>
      </c>
      <c r="J3" s="11" t="s">
        <v>12</v>
      </c>
      <c r="K3" s="11" t="s">
        <v>13</v>
      </c>
      <c r="L3" s="12" t="s">
        <v>14</v>
      </c>
    </row>
    <row r="4" spans="1:15" ht="17.100000000000001" customHeight="1">
      <c r="A4" s="7">
        <v>1</v>
      </c>
      <c r="B4" s="4" t="s">
        <v>30</v>
      </c>
      <c r="C4" s="4" t="s">
        <v>31</v>
      </c>
      <c r="D4" s="4" t="s">
        <v>32</v>
      </c>
      <c r="E4" s="17" t="s">
        <v>9</v>
      </c>
      <c r="F4" s="4" t="s">
        <v>23</v>
      </c>
      <c r="G4" s="4">
        <v>1</v>
      </c>
      <c r="H4" s="30">
        <f>VLOOKUP(F4,'[1]ORISSA SALES NETWORK'!$C$4:$G$215,5,FALSE)</f>
        <v>116</v>
      </c>
      <c r="I4" s="5">
        <f>G4*10</f>
        <v>10</v>
      </c>
      <c r="J4" s="5">
        <v>20</v>
      </c>
      <c r="K4" s="5">
        <f>G4*H4+I4+J4+5</f>
        <v>151</v>
      </c>
      <c r="L4" s="8" t="s">
        <v>0</v>
      </c>
    </row>
    <row r="5" spans="1:15" ht="17.100000000000001" customHeight="1">
      <c r="A5" s="7">
        <f>A4+1</f>
        <v>2</v>
      </c>
      <c r="B5" s="4" t="s">
        <v>33</v>
      </c>
      <c r="C5" s="4" t="s">
        <v>34</v>
      </c>
      <c r="D5" s="4" t="s">
        <v>35</v>
      </c>
      <c r="E5" s="17" t="s">
        <v>9</v>
      </c>
      <c r="F5" s="4" t="s">
        <v>36</v>
      </c>
      <c r="G5" s="4">
        <v>13</v>
      </c>
      <c r="H5" s="30">
        <f>VLOOKUP(F5,'[1]ORISSA SALES NETWORK'!$C$4:$F$216,4,FALSE)</f>
        <v>70</v>
      </c>
      <c r="I5" s="5">
        <f>G5*6</f>
        <v>78</v>
      </c>
      <c r="J5" s="5">
        <v>20</v>
      </c>
      <c r="K5" s="5">
        <f>G5*H5+I5+J5</f>
        <v>1008</v>
      </c>
      <c r="L5" s="8"/>
    </row>
    <row r="6" spans="1:15" ht="17.100000000000001" customHeight="1">
      <c r="A6" s="7">
        <f t="shared" ref="A6:A27" si="0">A5+1</f>
        <v>3</v>
      </c>
      <c r="B6" s="4" t="s">
        <v>37</v>
      </c>
      <c r="C6" s="4" t="s">
        <v>38</v>
      </c>
      <c r="D6" s="4" t="s">
        <v>39</v>
      </c>
      <c r="E6" s="17" t="s">
        <v>9</v>
      </c>
      <c r="F6" s="4" t="s">
        <v>40</v>
      </c>
      <c r="G6" s="4">
        <v>1</v>
      </c>
      <c r="H6" s="30">
        <f>VLOOKUP(F6,'[1]ORISSA SALES NETWORK'!$C$4:$F$216,4,FALSE)</f>
        <v>84.5</v>
      </c>
      <c r="I6" s="5">
        <f>G6*6</f>
        <v>6</v>
      </c>
      <c r="J6" s="5">
        <v>20</v>
      </c>
      <c r="K6" s="5">
        <f>G6*H6+I6+J6+5</f>
        <v>115.5</v>
      </c>
      <c r="L6" s="8"/>
    </row>
    <row r="7" spans="1:15" ht="17.100000000000001" customHeight="1">
      <c r="A7" s="7">
        <f t="shared" si="0"/>
        <v>4</v>
      </c>
      <c r="B7" s="4" t="s">
        <v>41</v>
      </c>
      <c r="C7" s="4" t="s">
        <v>42</v>
      </c>
      <c r="D7" s="4" t="s">
        <v>43</v>
      </c>
      <c r="E7" s="17" t="s">
        <v>9</v>
      </c>
      <c r="F7" s="4" t="s">
        <v>26</v>
      </c>
      <c r="G7" s="4">
        <v>12</v>
      </c>
      <c r="H7" s="30">
        <f>VLOOKUP(F7,'[1]ORISSA SALES NETWORK'!$C$4:$F$216,4,FALSE)</f>
        <v>85</v>
      </c>
      <c r="I7" s="5">
        <f>G7*6</f>
        <v>72</v>
      </c>
      <c r="J7" s="5">
        <v>20</v>
      </c>
      <c r="K7" s="5">
        <f>G7*H7+I7+J7</f>
        <v>1112</v>
      </c>
      <c r="L7" s="8"/>
    </row>
    <row r="8" spans="1:15" ht="17.100000000000001" customHeight="1">
      <c r="A8" s="7">
        <f t="shared" si="0"/>
        <v>5</v>
      </c>
      <c r="B8" s="4" t="s">
        <v>41</v>
      </c>
      <c r="C8" s="4" t="s">
        <v>44</v>
      </c>
      <c r="D8" s="4" t="s">
        <v>45</v>
      </c>
      <c r="E8" s="17" t="s">
        <v>9</v>
      </c>
      <c r="F8" s="4" t="s">
        <v>27</v>
      </c>
      <c r="G8" s="4">
        <v>12</v>
      </c>
      <c r="H8" s="30">
        <f>VLOOKUP(F8,'[1]ORISSA SALES NETWORK'!$C$4:$F$216,4,FALSE)</f>
        <v>85</v>
      </c>
      <c r="I8" s="5">
        <f>G8*6</f>
        <v>72</v>
      </c>
      <c r="J8" s="5">
        <v>20</v>
      </c>
      <c r="K8" s="5">
        <f>G8*H8+I8+J8</f>
        <v>1112</v>
      </c>
      <c r="L8" s="8"/>
    </row>
    <row r="9" spans="1:15" ht="17.100000000000001" customHeight="1">
      <c r="A9" s="7">
        <f t="shared" si="0"/>
        <v>6</v>
      </c>
      <c r="B9" s="4" t="s">
        <v>46</v>
      </c>
      <c r="C9" s="4" t="s">
        <v>47</v>
      </c>
      <c r="D9" s="4" t="s">
        <v>48</v>
      </c>
      <c r="E9" s="17" t="s">
        <v>9</v>
      </c>
      <c r="F9" s="4" t="s">
        <v>49</v>
      </c>
      <c r="G9" s="4">
        <v>6</v>
      </c>
      <c r="H9" s="30">
        <f>VLOOKUP(F9,'[1]ORISSA SALES NETWORK'!$C$4:$F$216,4,FALSE)</f>
        <v>80</v>
      </c>
      <c r="I9" s="5">
        <f>G9*6</f>
        <v>36</v>
      </c>
      <c r="J9" s="5">
        <v>20</v>
      </c>
      <c r="K9" s="5">
        <f>G9*H9+I9+J9</f>
        <v>536</v>
      </c>
      <c r="L9" s="8"/>
    </row>
    <row r="10" spans="1:15" ht="17.100000000000001" customHeight="1">
      <c r="A10" s="7">
        <f t="shared" si="0"/>
        <v>7</v>
      </c>
      <c r="B10" s="4" t="s">
        <v>50</v>
      </c>
      <c r="C10" s="4" t="s">
        <v>51</v>
      </c>
      <c r="D10" s="4" t="s">
        <v>52</v>
      </c>
      <c r="E10" s="17" t="s">
        <v>9</v>
      </c>
      <c r="F10" s="4" t="s">
        <v>8</v>
      </c>
      <c r="G10" s="4">
        <v>13</v>
      </c>
      <c r="H10" s="30">
        <f>VLOOKUP(F10,'[1]ORISSA SALES NETWORK'!$C$4:$F$216,4,FALSE)</f>
        <v>68</v>
      </c>
      <c r="I10" s="5">
        <f>G10*6</f>
        <v>78</v>
      </c>
      <c r="J10" s="5">
        <v>20</v>
      </c>
      <c r="K10" s="5">
        <f>G10*H10+I10+J10</f>
        <v>982</v>
      </c>
      <c r="L10" s="8"/>
    </row>
    <row r="11" spans="1:15" ht="17.100000000000001" customHeight="1">
      <c r="A11" s="7">
        <f t="shared" si="0"/>
        <v>8</v>
      </c>
      <c r="B11" s="4" t="s">
        <v>53</v>
      </c>
      <c r="C11" s="4" t="s">
        <v>54</v>
      </c>
      <c r="D11" s="4" t="s">
        <v>55</v>
      </c>
      <c r="E11" s="17" t="s">
        <v>9</v>
      </c>
      <c r="F11" s="4" t="s">
        <v>19</v>
      </c>
      <c r="G11" s="4">
        <v>11</v>
      </c>
      <c r="H11" s="30">
        <f>VLOOKUP(F11,'[1]ORISSA SALES NETWORK'!$C$4:$F$216,4,FALSE)</f>
        <v>73.5</v>
      </c>
      <c r="I11" s="5">
        <f>G11*6</f>
        <v>66</v>
      </c>
      <c r="J11" s="5">
        <v>20</v>
      </c>
      <c r="K11" s="5">
        <f>G11*H11+I11+J11</f>
        <v>894.5</v>
      </c>
      <c r="L11" s="8"/>
    </row>
    <row r="12" spans="1:15" ht="17.100000000000001" customHeight="1">
      <c r="A12" s="7">
        <f t="shared" si="0"/>
        <v>9</v>
      </c>
      <c r="B12" s="4" t="s">
        <v>53</v>
      </c>
      <c r="C12" s="4" t="s">
        <v>56</v>
      </c>
      <c r="D12" s="4" t="s">
        <v>57</v>
      </c>
      <c r="E12" s="17" t="s">
        <v>9</v>
      </c>
      <c r="F12" s="4" t="s">
        <v>58</v>
      </c>
      <c r="G12" s="4">
        <v>8</v>
      </c>
      <c r="H12" s="30">
        <f>VLOOKUP(F12,'[1]ORISSA SALES NETWORK'!$C$4:$F$216,4,FALSE)</f>
        <v>68</v>
      </c>
      <c r="I12" s="5">
        <f>G12*6</f>
        <v>48</v>
      </c>
      <c r="J12" s="5">
        <v>20</v>
      </c>
      <c r="K12" s="5">
        <f>G12*H12+I12+J12</f>
        <v>612</v>
      </c>
      <c r="L12" s="8"/>
    </row>
    <row r="13" spans="1:15" ht="17.100000000000001" customHeight="1">
      <c r="A13" s="7">
        <f t="shared" si="0"/>
        <v>10</v>
      </c>
      <c r="B13" s="4" t="s">
        <v>59</v>
      </c>
      <c r="C13" s="4" t="s">
        <v>60</v>
      </c>
      <c r="D13" s="4" t="s">
        <v>61</v>
      </c>
      <c r="E13" s="17" t="s">
        <v>9</v>
      </c>
      <c r="F13" s="4" t="s">
        <v>49</v>
      </c>
      <c r="G13" s="4">
        <v>15</v>
      </c>
      <c r="H13" s="30">
        <f>VLOOKUP(F13,'[1]ORISSA SALES NETWORK'!$C$4:$F$216,4,FALSE)</f>
        <v>80</v>
      </c>
      <c r="I13" s="5">
        <f>G13*6</f>
        <v>90</v>
      </c>
      <c r="J13" s="5">
        <v>20</v>
      </c>
      <c r="K13" s="5">
        <f>G13*H13+I13+J13</f>
        <v>1310</v>
      </c>
      <c r="L13" s="8"/>
    </row>
    <row r="14" spans="1:15" ht="17.100000000000001" customHeight="1">
      <c r="A14" s="7">
        <f t="shared" si="0"/>
        <v>11</v>
      </c>
      <c r="B14" s="4" t="s">
        <v>59</v>
      </c>
      <c r="C14" s="4" t="s">
        <v>62</v>
      </c>
      <c r="D14" s="4" t="s">
        <v>63</v>
      </c>
      <c r="E14" s="17" t="s">
        <v>9</v>
      </c>
      <c r="F14" s="4" t="s">
        <v>22</v>
      </c>
      <c r="G14" s="4">
        <v>5</v>
      </c>
      <c r="H14" s="30">
        <f>VLOOKUP(F14,'[1]ORISSA SALES NETWORK'!$C$4:$F$216,4,FALSE)</f>
        <v>73.5</v>
      </c>
      <c r="I14" s="5">
        <f>G14*6</f>
        <v>30</v>
      </c>
      <c r="J14" s="5">
        <v>20</v>
      </c>
      <c r="K14" s="5">
        <f>G14*H14+I14+J14</f>
        <v>417.5</v>
      </c>
      <c r="L14" s="8"/>
    </row>
    <row r="15" spans="1:15" ht="17.100000000000001" customHeight="1">
      <c r="A15" s="7">
        <f t="shared" si="0"/>
        <v>12</v>
      </c>
      <c r="B15" s="4" t="s">
        <v>64</v>
      </c>
      <c r="C15" s="4" t="s">
        <v>65</v>
      </c>
      <c r="D15" s="4" t="s">
        <v>66</v>
      </c>
      <c r="E15" s="17" t="s">
        <v>9</v>
      </c>
      <c r="F15" s="4" t="s">
        <v>7</v>
      </c>
      <c r="G15" s="4">
        <v>4</v>
      </c>
      <c r="H15" s="30">
        <f>VLOOKUP(F15,'[1]ORISSA SALES NETWORK'!$C$4:$F$216,4,FALSE)</f>
        <v>68</v>
      </c>
      <c r="I15" s="5">
        <f>G15*6</f>
        <v>24</v>
      </c>
      <c r="J15" s="5">
        <v>20</v>
      </c>
      <c r="K15" s="5">
        <f>G15*H15+I15+J15</f>
        <v>316</v>
      </c>
      <c r="L15" s="8"/>
    </row>
    <row r="16" spans="1:15" ht="17.100000000000001" customHeight="1">
      <c r="A16" s="7">
        <f t="shared" si="0"/>
        <v>13</v>
      </c>
      <c r="B16" s="4" t="s">
        <v>64</v>
      </c>
      <c r="C16" s="4" t="s">
        <v>67</v>
      </c>
      <c r="D16" s="4" t="s">
        <v>68</v>
      </c>
      <c r="E16" s="17" t="s">
        <v>9</v>
      </c>
      <c r="F16" s="4" t="s">
        <v>24</v>
      </c>
      <c r="G16" s="4">
        <v>10</v>
      </c>
      <c r="H16" s="30">
        <f>VLOOKUP(F16,'[1]ORISSA SALES NETWORK'!$C$4:$F$216,4,FALSE)</f>
        <v>89</v>
      </c>
      <c r="I16" s="5">
        <f>G16*6</f>
        <v>60</v>
      </c>
      <c r="J16" s="5">
        <v>20</v>
      </c>
      <c r="K16" s="5">
        <f>G16*H16+I16+J16</f>
        <v>970</v>
      </c>
      <c r="L16" s="8"/>
    </row>
    <row r="17" spans="1:12" ht="17.100000000000001" customHeight="1">
      <c r="A17" s="7">
        <f t="shared" si="0"/>
        <v>14</v>
      </c>
      <c r="B17" s="4" t="s">
        <v>69</v>
      </c>
      <c r="C17" s="4" t="s">
        <v>70</v>
      </c>
      <c r="D17" s="4" t="s">
        <v>71</v>
      </c>
      <c r="E17" s="17" t="s">
        <v>9</v>
      </c>
      <c r="F17" s="4" t="s">
        <v>20</v>
      </c>
      <c r="G17" s="4">
        <v>8</v>
      </c>
      <c r="H17" s="30">
        <f>VLOOKUP(F17,'[1]ORISSA SALES NETWORK'!$C$4:$F$216,4,FALSE)</f>
        <v>79</v>
      </c>
      <c r="I17" s="5">
        <f>G17*6</f>
        <v>48</v>
      </c>
      <c r="J17" s="5">
        <v>20</v>
      </c>
      <c r="K17" s="5">
        <f>G17*H17+I17+J17</f>
        <v>700</v>
      </c>
      <c r="L17" s="8"/>
    </row>
    <row r="18" spans="1:12" ht="17.100000000000001" customHeight="1">
      <c r="A18" s="7">
        <f t="shared" si="0"/>
        <v>15</v>
      </c>
      <c r="B18" s="4" t="s">
        <v>72</v>
      </c>
      <c r="C18" s="4" t="s">
        <v>73</v>
      </c>
      <c r="D18" s="4" t="s">
        <v>74</v>
      </c>
      <c r="E18" s="17" t="s">
        <v>9</v>
      </c>
      <c r="F18" s="4" t="s">
        <v>25</v>
      </c>
      <c r="G18" s="4">
        <v>6</v>
      </c>
      <c r="H18" s="30">
        <f>VLOOKUP(F18,'[1]ORISSA SALES NETWORK'!$C$4:$G$215,5,FALSE)</f>
        <v>116</v>
      </c>
      <c r="I18" s="5">
        <f>G18*10</f>
        <v>60</v>
      </c>
      <c r="J18" s="5">
        <v>20</v>
      </c>
      <c r="K18" s="5">
        <f>G18*H18+I18+J18</f>
        <v>776</v>
      </c>
      <c r="L18" s="8" t="s">
        <v>0</v>
      </c>
    </row>
    <row r="19" spans="1:12" ht="17.100000000000001" customHeight="1">
      <c r="A19" s="7">
        <f t="shared" si="0"/>
        <v>16</v>
      </c>
      <c r="B19" s="4" t="s">
        <v>75</v>
      </c>
      <c r="C19" s="4" t="s">
        <v>76</v>
      </c>
      <c r="D19" s="4" t="s">
        <v>77</v>
      </c>
      <c r="E19" s="17" t="s">
        <v>9</v>
      </c>
      <c r="F19" s="4" t="s">
        <v>19</v>
      </c>
      <c r="G19" s="4">
        <v>1</v>
      </c>
      <c r="H19" s="30">
        <f>VLOOKUP(F19,'[1]ORISSA SALES NETWORK'!$C$4:$F$216,4,FALSE)</f>
        <v>73.5</v>
      </c>
      <c r="I19" s="5">
        <f>G19*6</f>
        <v>6</v>
      </c>
      <c r="J19" s="5">
        <v>20</v>
      </c>
      <c r="K19" s="5">
        <f>G19*H19+I19+J19+5</f>
        <v>104.5</v>
      </c>
      <c r="L19" s="8"/>
    </row>
    <row r="20" spans="1:12" ht="17.100000000000001" customHeight="1">
      <c r="A20" s="7">
        <f t="shared" si="0"/>
        <v>17</v>
      </c>
      <c r="B20" s="4" t="s">
        <v>75</v>
      </c>
      <c r="C20" s="4" t="s">
        <v>78</v>
      </c>
      <c r="D20" s="4" t="s">
        <v>79</v>
      </c>
      <c r="E20" s="17" t="s">
        <v>9</v>
      </c>
      <c r="F20" s="4" t="s">
        <v>80</v>
      </c>
      <c r="G20" s="4">
        <v>1</v>
      </c>
      <c r="H20" s="30">
        <f>VLOOKUP(F20,'[1]ORISSA SALES NETWORK'!$C$4:$G$215,5,FALSE)</f>
        <v>116</v>
      </c>
      <c r="I20" s="5">
        <f>G20*10</f>
        <v>10</v>
      </c>
      <c r="J20" s="5">
        <v>20</v>
      </c>
      <c r="K20" s="5">
        <f>G20*H20+I20+J20+5</f>
        <v>151</v>
      </c>
      <c r="L20" s="8" t="s">
        <v>0</v>
      </c>
    </row>
    <row r="21" spans="1:12" ht="17.100000000000001" customHeight="1">
      <c r="A21" s="7">
        <f t="shared" si="0"/>
        <v>18</v>
      </c>
      <c r="B21" s="4" t="s">
        <v>81</v>
      </c>
      <c r="C21" s="4" t="s">
        <v>82</v>
      </c>
      <c r="D21" s="4" t="s">
        <v>83</v>
      </c>
      <c r="E21" s="17" t="s">
        <v>9</v>
      </c>
      <c r="F21" s="4" t="s">
        <v>20</v>
      </c>
      <c r="G21" s="4">
        <v>7</v>
      </c>
      <c r="H21" s="30">
        <f>VLOOKUP(F21,'[1]ORISSA SALES NETWORK'!$C$4:$G$215,5,FALSE)</f>
        <v>135</v>
      </c>
      <c r="I21" s="5">
        <f>G21*10</f>
        <v>70</v>
      </c>
      <c r="J21" s="5">
        <v>20</v>
      </c>
      <c r="K21" s="5">
        <f>G21*H21+I21+J21</f>
        <v>1035</v>
      </c>
      <c r="L21" s="8" t="s">
        <v>0</v>
      </c>
    </row>
    <row r="22" spans="1:12" ht="17.100000000000001" customHeight="1">
      <c r="A22" s="7">
        <f t="shared" si="0"/>
        <v>19</v>
      </c>
      <c r="B22" s="4" t="s">
        <v>84</v>
      </c>
      <c r="C22" s="4" t="s">
        <v>85</v>
      </c>
      <c r="D22" s="4" t="s">
        <v>86</v>
      </c>
      <c r="E22" s="17" t="s">
        <v>9</v>
      </c>
      <c r="F22" s="4" t="s">
        <v>36</v>
      </c>
      <c r="G22" s="4">
        <v>8</v>
      </c>
      <c r="H22" s="30">
        <f>VLOOKUP(F22,'[1]ORISSA SALES NETWORK'!$C$4:$F$216,4,FALSE)</f>
        <v>70</v>
      </c>
      <c r="I22" s="5">
        <f>G22*6</f>
        <v>48</v>
      </c>
      <c r="J22" s="5">
        <v>20</v>
      </c>
      <c r="K22" s="5">
        <f>G22*H22+I22+J22</f>
        <v>628</v>
      </c>
      <c r="L22" s="8"/>
    </row>
    <row r="23" spans="1:12" ht="17.100000000000001" customHeight="1">
      <c r="A23" s="7">
        <f t="shared" si="0"/>
        <v>20</v>
      </c>
      <c r="B23" s="4" t="s">
        <v>87</v>
      </c>
      <c r="C23" s="4" t="s">
        <v>88</v>
      </c>
      <c r="D23" s="4" t="s">
        <v>89</v>
      </c>
      <c r="E23" s="17" t="s">
        <v>9</v>
      </c>
      <c r="F23" s="4" t="s">
        <v>23</v>
      </c>
      <c r="G23" s="4">
        <v>16</v>
      </c>
      <c r="H23" s="30">
        <f>VLOOKUP(F23,'[1]ORISSA SALES NETWORK'!$C$4:$G$215,5,FALSE)</f>
        <v>116</v>
      </c>
      <c r="I23" s="5">
        <f>G23*10</f>
        <v>160</v>
      </c>
      <c r="J23" s="5">
        <v>20</v>
      </c>
      <c r="K23" s="5">
        <f>G23*H23+I23+J23</f>
        <v>2036</v>
      </c>
      <c r="L23" s="8" t="s">
        <v>0</v>
      </c>
    </row>
    <row r="24" spans="1:12" ht="17.100000000000001" customHeight="1">
      <c r="A24" s="7">
        <f t="shared" si="0"/>
        <v>21</v>
      </c>
      <c r="B24" s="4" t="s">
        <v>87</v>
      </c>
      <c r="C24" s="4" t="s">
        <v>90</v>
      </c>
      <c r="D24" s="4" t="s">
        <v>91</v>
      </c>
      <c r="E24" s="17" t="s">
        <v>9</v>
      </c>
      <c r="F24" s="4" t="s">
        <v>23</v>
      </c>
      <c r="G24" s="4">
        <v>1</v>
      </c>
      <c r="H24" s="30">
        <f>VLOOKUP(F24,'[1]ORISSA SALES NETWORK'!$C$4:$G$215,5,FALSE)</f>
        <v>116</v>
      </c>
      <c r="I24" s="5">
        <f>G24*10</f>
        <v>10</v>
      </c>
      <c r="J24" s="5">
        <v>20</v>
      </c>
      <c r="K24" s="5">
        <f>G24*H24+I24+J24+5</f>
        <v>151</v>
      </c>
      <c r="L24" s="8" t="s">
        <v>0</v>
      </c>
    </row>
    <row r="25" spans="1:12" ht="17.100000000000001" customHeight="1">
      <c r="A25" s="7">
        <f t="shared" si="0"/>
        <v>22</v>
      </c>
      <c r="B25" s="4" t="s">
        <v>92</v>
      </c>
      <c r="C25" s="4" t="s">
        <v>93</v>
      </c>
      <c r="D25" s="4" t="s">
        <v>94</v>
      </c>
      <c r="E25" s="17" t="s">
        <v>9</v>
      </c>
      <c r="F25" s="4" t="s">
        <v>20</v>
      </c>
      <c r="G25" s="4">
        <v>5</v>
      </c>
      <c r="H25" s="30">
        <f>VLOOKUP(F25,'[1]ORISSA SALES NETWORK'!$C$4:$F$216,4,FALSE)</f>
        <v>79</v>
      </c>
      <c r="I25" s="5">
        <f>G25*6</f>
        <v>30</v>
      </c>
      <c r="J25" s="5">
        <v>20</v>
      </c>
      <c r="K25" s="5">
        <f>G25*H25+I25+J25</f>
        <v>445</v>
      </c>
      <c r="L25" s="8"/>
    </row>
    <row r="26" spans="1:12" ht="17.100000000000001" customHeight="1">
      <c r="A26" s="7">
        <f t="shared" si="0"/>
        <v>23</v>
      </c>
      <c r="B26" s="4" t="s">
        <v>92</v>
      </c>
      <c r="C26" s="4" t="s">
        <v>95</v>
      </c>
      <c r="D26" s="4" t="s">
        <v>96</v>
      </c>
      <c r="E26" s="17" t="s">
        <v>9</v>
      </c>
      <c r="F26" s="4" t="s">
        <v>49</v>
      </c>
      <c r="G26" s="4">
        <v>10</v>
      </c>
      <c r="H26" s="30">
        <f>VLOOKUP(F26,'[1]ORISSA SALES NETWORK'!$C$4:$F$216,4,FALSE)</f>
        <v>80</v>
      </c>
      <c r="I26" s="5">
        <f>G26*6</f>
        <v>60</v>
      </c>
      <c r="J26" s="5">
        <v>20</v>
      </c>
      <c r="K26" s="5">
        <f>G26*H26+I26+J26</f>
        <v>880</v>
      </c>
      <c r="L26" s="8"/>
    </row>
    <row r="27" spans="1:12" ht="17.100000000000001" customHeight="1">
      <c r="A27" s="7">
        <f t="shared" si="0"/>
        <v>24</v>
      </c>
      <c r="B27" s="4" t="s">
        <v>97</v>
      </c>
      <c r="C27" s="4" t="s">
        <v>98</v>
      </c>
      <c r="D27" s="4" t="s">
        <v>99</v>
      </c>
      <c r="E27" s="17" t="s">
        <v>9</v>
      </c>
      <c r="F27" s="4" t="s">
        <v>28</v>
      </c>
      <c r="G27" s="4">
        <v>4</v>
      </c>
      <c r="H27" s="30">
        <f>VLOOKUP(F27,'[1]ORISSA SALES NETWORK'!$C$4:$G$215,5,FALSE)</f>
        <v>116</v>
      </c>
      <c r="I27" s="5">
        <f>G27*10</f>
        <v>40</v>
      </c>
      <c r="J27" s="5"/>
      <c r="K27" s="5">
        <f>G27*H27+I27+J27</f>
        <v>504</v>
      </c>
      <c r="L27" s="8" t="s">
        <v>0</v>
      </c>
    </row>
    <row r="28" spans="1:12" ht="17.100000000000001" customHeight="1" thickBot="1">
      <c r="A28" s="13"/>
      <c r="B28" s="14" t="s">
        <v>97</v>
      </c>
      <c r="C28" s="14" t="s">
        <v>98</v>
      </c>
      <c r="D28" s="14" t="s">
        <v>99</v>
      </c>
      <c r="E28" s="19" t="s">
        <v>9</v>
      </c>
      <c r="F28" s="14" t="s">
        <v>28</v>
      </c>
      <c r="G28" s="14">
        <v>3</v>
      </c>
      <c r="H28" s="37">
        <f>VLOOKUP(F28,'[1]ORISSA SALES NETWORK'!$C$4:$F$216,4,FALSE)</f>
        <v>68</v>
      </c>
      <c r="I28" s="15">
        <f>G28*6</f>
        <v>18</v>
      </c>
      <c r="J28" s="15">
        <v>20</v>
      </c>
      <c r="K28" s="15">
        <f>G28*H28+I28+J28</f>
        <v>242</v>
      </c>
      <c r="L28" s="16"/>
    </row>
    <row r="29" spans="1:12" ht="17.100000000000001" customHeight="1" thickBot="1">
      <c r="A29" s="38" t="s">
        <v>100</v>
      </c>
      <c r="B29" s="39"/>
      <c r="C29" s="39"/>
      <c r="D29" s="39"/>
      <c r="E29" s="39"/>
      <c r="F29" s="39"/>
      <c r="G29" s="39"/>
      <c r="H29" s="39"/>
      <c r="I29" s="39"/>
      <c r="J29" s="40"/>
      <c r="K29" s="41">
        <f>SUM(K4:K28)</f>
        <v>17189</v>
      </c>
      <c r="L29" s="42"/>
    </row>
    <row r="30" spans="1:12" s="18" customFormat="1" ht="17.100000000000001" customHeight="1" thickBot="1">
      <c r="A30" s="43"/>
      <c r="B30" s="44"/>
      <c r="C30" s="44"/>
      <c r="D30" s="44"/>
      <c r="E30" s="44"/>
      <c r="F30" s="44"/>
      <c r="G30" s="6">
        <f>SUM(G4:G28)</f>
        <v>181</v>
      </c>
      <c r="H30" s="45"/>
      <c r="I30" s="46"/>
      <c r="J30" s="46"/>
      <c r="K30" s="46"/>
      <c r="L30" s="47"/>
    </row>
    <row r="31" spans="1:12" s="1" customFormat="1" ht="15" customHeight="1" thickBot="1">
      <c r="A31" s="31" t="s">
        <v>16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</row>
    <row r="32" spans="1:12" s="1" customFormat="1" ht="15" customHeight="1" thickBot="1">
      <c r="A32" s="34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</row>
    <row r="33" spans="1:12" s="1" customFormat="1" ht="30" customHeight="1" thickBot="1">
      <c r="A33" s="20" t="s">
        <v>17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2"/>
    </row>
  </sheetData>
  <sortState ref="B2:G43">
    <sortCondition ref="B2:B43"/>
  </sortState>
  <mergeCells count="8">
    <mergeCell ref="A31:L31"/>
    <mergeCell ref="A32:L32"/>
    <mergeCell ref="A33:L33"/>
    <mergeCell ref="A1:H1"/>
    <mergeCell ref="I1:L1"/>
    <mergeCell ref="A2:H2"/>
    <mergeCell ref="I2:L2"/>
    <mergeCell ref="A29:J29"/>
  </mergeCells>
  <pageMargins left="0.31496062992125984" right="0.19685039370078741" top="0.67" bottom="0.7" header="0.39" footer="0.42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2026-02-14T14:43:40Z</cp:lastPrinted>
  <dcterms:created xsi:type="dcterms:W3CDTF">2025-09-11T10:38:03Z</dcterms:created>
  <dcterms:modified xsi:type="dcterms:W3CDTF">2026-03-12T07:58:08Z</dcterms:modified>
</cp:coreProperties>
</file>