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  <sheet name="Sheet1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Invoice!$B$3:$O$42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M39" i="1" l="1"/>
  <c r="H40" i="1"/>
  <c r="I40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5" i="1"/>
  <c r="K38" i="1" l="1"/>
  <c r="J38" i="1"/>
  <c r="M38" i="1" s="1"/>
  <c r="K37" i="1"/>
  <c r="J37" i="1"/>
  <c r="M37" i="1" s="1"/>
  <c r="K36" i="1"/>
  <c r="J36" i="1"/>
  <c r="M36" i="1" s="1"/>
  <c r="K35" i="1"/>
  <c r="J35" i="1"/>
  <c r="M35" i="1" s="1"/>
  <c r="K34" i="1"/>
  <c r="J34" i="1"/>
  <c r="M34" i="1" s="1"/>
  <c r="K33" i="1"/>
  <c r="J33" i="1"/>
  <c r="M33" i="1" s="1"/>
  <c r="K32" i="1"/>
  <c r="J32" i="1"/>
  <c r="M32" i="1" s="1"/>
  <c r="K31" i="1"/>
  <c r="J31" i="1"/>
  <c r="M31" i="1" s="1"/>
  <c r="K30" i="1"/>
  <c r="M30" i="1" s="1"/>
  <c r="K29" i="1"/>
  <c r="J29" i="1"/>
  <c r="K28" i="1"/>
  <c r="M28" i="1" s="1"/>
  <c r="K27" i="1"/>
  <c r="M27" i="1" s="1"/>
  <c r="K26" i="1"/>
  <c r="J26" i="1"/>
  <c r="K25" i="1"/>
  <c r="M25" i="1" s="1"/>
  <c r="K24" i="1"/>
  <c r="J24" i="1"/>
  <c r="K23" i="1"/>
  <c r="M23" i="1" s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M16" i="1" s="1"/>
  <c r="K15" i="1"/>
  <c r="J15" i="1"/>
  <c r="M15" i="1" s="1"/>
  <c r="K14" i="1"/>
  <c r="J14" i="1"/>
  <c r="M14" i="1" s="1"/>
  <c r="K13" i="1"/>
  <c r="J13" i="1"/>
  <c r="M13" i="1" s="1"/>
  <c r="K12" i="1"/>
  <c r="M12" i="1" s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  <c r="M17" i="1" l="1"/>
  <c r="M18" i="1"/>
  <c r="M19" i="1"/>
  <c r="M20" i="1"/>
  <c r="M21" i="1"/>
  <c r="M22" i="1"/>
  <c r="M5" i="1"/>
  <c r="M6" i="1"/>
  <c r="M7" i="1"/>
  <c r="M8" i="1"/>
  <c r="M9" i="1"/>
  <c r="M10" i="1"/>
  <c r="M11" i="1"/>
  <c r="M24" i="1"/>
  <c r="M29" i="1"/>
  <c r="M4" i="1"/>
  <c r="M26" i="1"/>
</calcChain>
</file>

<file path=xl/sharedStrings.xml><?xml version="1.0" encoding="utf-8"?>
<sst xmlns="http://schemas.openxmlformats.org/spreadsheetml/2006/main" count="249" uniqueCount="162">
  <si>
    <t>WEIGHT</t>
  </si>
  <si>
    <t>JEYPORE</t>
  </si>
  <si>
    <t>BERHAMPUR</t>
  </si>
  <si>
    <t>DHENKANAL</t>
  </si>
  <si>
    <t>DATE</t>
  </si>
  <si>
    <t>FROM</t>
  </si>
  <si>
    <t>DESTINATION</t>
  </si>
  <si>
    <t>CASE</t>
  </si>
  <si>
    <t>RATE</t>
  </si>
  <si>
    <t>CTC</t>
  </si>
  <si>
    <t>DD.CH.</t>
  </si>
  <si>
    <t>LR CH.</t>
  </si>
  <si>
    <t>AMT.</t>
  </si>
  <si>
    <t>SL.</t>
  </si>
  <si>
    <t>LR NO.</t>
  </si>
  <si>
    <t>INVOICE
PRAGATI LOGISTICS,
SAMANTA SAHI 
KHUNTIA LANE,8984191006
GST No:21AGHPB9356M1Z9</t>
  </si>
  <si>
    <t>INV. NO.</t>
  </si>
  <si>
    <t>JALESWAR</t>
  </si>
  <si>
    <t>PARTY NAME</t>
  </si>
  <si>
    <t>Thanking you for your business.
PRAGATI LOGISTICS</t>
  </si>
  <si>
    <t>PRASHANT HARDWARE</t>
  </si>
  <si>
    <t>RATH PAINTS</t>
  </si>
  <si>
    <t>JAY MAA LAXMI HARDWARE</t>
  </si>
  <si>
    <t>RASHMI INTERIO AND HARDWARE</t>
  </si>
  <si>
    <t>BADAGADA</t>
  </si>
  <si>
    <t>SATYANARAYAN TRADERS</t>
  </si>
  <si>
    <t>DASAMALLI</t>
  </si>
  <si>
    <t>SAHU HARDWARE</t>
  </si>
  <si>
    <t>B K AGENCIES</t>
  </si>
  <si>
    <t>ATABIRA</t>
  </si>
  <si>
    <t>DURGA STORE</t>
  </si>
  <si>
    <t>NIRMAL RAJ PAINTS</t>
  </si>
  <si>
    <t>RAMCHANDI TRADERS</t>
  </si>
  <si>
    <t>MANGALPUR</t>
  </si>
  <si>
    <t>GHANASHYAM SAHOO</t>
  </si>
  <si>
    <t>Kindly, verify &amp; confirm within 7 days, else GST will be filed by 20th JAN, 2025.
GST to be paid by Consignor under Reverse Charge Mechanism(RCM) as per GST.</t>
  </si>
  <si>
    <t>01/12/2025</t>
  </si>
  <si>
    <t>PL/JA/15198</t>
  </si>
  <si>
    <t>318/319</t>
  </si>
  <si>
    <t>PL/JA/15200</t>
  </si>
  <si>
    <t>1804</t>
  </si>
  <si>
    <t>AGARWALLA AND SONS</t>
  </si>
  <si>
    <t>PL/JA/15239</t>
  </si>
  <si>
    <t>326</t>
  </si>
  <si>
    <t>02/12/2025</t>
  </si>
  <si>
    <t>PL/JA/15267</t>
  </si>
  <si>
    <t>324</t>
  </si>
  <si>
    <t>BOLANGIR</t>
  </si>
  <si>
    <t>BAJRANGBALI PAINT HOUSE</t>
  </si>
  <si>
    <t>03/12/2025</t>
  </si>
  <si>
    <t>PL/JA/15307</t>
  </si>
  <si>
    <t>328</t>
  </si>
  <si>
    <t>KAMAKHYANAGAR</t>
  </si>
  <si>
    <t>MAHIMA MOTORS</t>
  </si>
  <si>
    <t>PL/JA/15309</t>
  </si>
  <si>
    <t>322</t>
  </si>
  <si>
    <t>KUNDRA</t>
  </si>
  <si>
    <t>KRISHNA TRADERS</t>
  </si>
  <si>
    <t>PL/JA/15310</t>
  </si>
  <si>
    <t>320</t>
  </si>
  <si>
    <t>PL/JA/15311</t>
  </si>
  <si>
    <t>313</t>
  </si>
  <si>
    <t>PL/JA/15312</t>
  </si>
  <si>
    <t>325</t>
  </si>
  <si>
    <t>SUNABEDA</t>
  </si>
  <si>
    <t>MAA BANKESWARI ENTERPRISES</t>
  </si>
  <si>
    <t>PL/JA/15315</t>
  </si>
  <si>
    <t>321</t>
  </si>
  <si>
    <t>BORIGUMMA</t>
  </si>
  <si>
    <t>DHANALAXMI ENTERPRISES</t>
  </si>
  <si>
    <t>04/12/2025</t>
  </si>
  <si>
    <t>PL/JA/15385</t>
  </si>
  <si>
    <t>327</t>
  </si>
  <si>
    <t>JAGATSINGHPUR</t>
  </si>
  <si>
    <t>RAINBOW TRADERS</t>
  </si>
  <si>
    <t>PL/JA/15395</t>
  </si>
  <si>
    <t>316</t>
  </si>
  <si>
    <t>KENDRAPARA</t>
  </si>
  <si>
    <t>SAHOO AND SONS</t>
  </si>
  <si>
    <t>PL/JA/15399</t>
  </si>
  <si>
    <t>329</t>
  </si>
  <si>
    <t>PL/JA/15416</t>
  </si>
  <si>
    <t>330</t>
  </si>
  <si>
    <t>05/12/2025</t>
  </si>
  <si>
    <t>PL/JA/15435</t>
  </si>
  <si>
    <t>332</t>
  </si>
  <si>
    <t>PL/JA/15482</t>
  </si>
  <si>
    <t>333</t>
  </si>
  <si>
    <t>06/12/2025</t>
  </si>
  <si>
    <t>PL/JA/15588</t>
  </si>
  <si>
    <t>334</t>
  </si>
  <si>
    <t>08/12/2025</t>
  </si>
  <si>
    <t>PL/JA/15547</t>
  </si>
  <si>
    <t>335</t>
  </si>
  <si>
    <t>11/12/2025</t>
  </si>
  <si>
    <t>PL/JA/15719</t>
  </si>
  <si>
    <t>336</t>
  </si>
  <si>
    <t>LOCHAPADA</t>
  </si>
  <si>
    <t>RABIRATNA PAINT AND HARDWARE</t>
  </si>
  <si>
    <t>PL/JA/15722</t>
  </si>
  <si>
    <t>337</t>
  </si>
  <si>
    <t>15/12/2025</t>
  </si>
  <si>
    <t>PL/JA/15913</t>
  </si>
  <si>
    <t>340</t>
  </si>
  <si>
    <t>KARANJIA</t>
  </si>
  <si>
    <t>BASUDEV CEMENT STORE</t>
  </si>
  <si>
    <t>16/12/2025</t>
  </si>
  <si>
    <t>PL/JA/15938</t>
  </si>
  <si>
    <t>343</t>
  </si>
  <si>
    <t>17/12/2025</t>
  </si>
  <si>
    <t>PL/JA/15976</t>
  </si>
  <si>
    <t>339</t>
  </si>
  <si>
    <t>RAJGANGPUR</t>
  </si>
  <si>
    <t>R K ENTERPRISES</t>
  </si>
  <si>
    <t>PL/JA/15993</t>
  </si>
  <si>
    <t>347</t>
  </si>
  <si>
    <t>PL/JA/15996</t>
  </si>
  <si>
    <t>341</t>
  </si>
  <si>
    <t>TALAKADADA</t>
  </si>
  <si>
    <t xml:space="preserve">MAA HARDWARE </t>
  </si>
  <si>
    <t>18/12/2025</t>
  </si>
  <si>
    <t>PL/JA/16003</t>
  </si>
  <si>
    <t>345</t>
  </si>
  <si>
    <t>BURLA</t>
  </si>
  <si>
    <t>SAI HARDWAR</t>
  </si>
  <si>
    <t>19/12/2025</t>
  </si>
  <si>
    <t>PL/JA/16126</t>
  </si>
  <si>
    <t>351</t>
  </si>
  <si>
    <t xml:space="preserve">MANIKESWARI HARDWARE </t>
  </si>
  <si>
    <t>20/12/2025</t>
  </si>
  <si>
    <t>PL/JA/16201</t>
  </si>
  <si>
    <t>350</t>
  </si>
  <si>
    <t>GOLABANDH</t>
  </si>
  <si>
    <t>USHA ENGINEERING AND TRADING</t>
  </si>
  <si>
    <t>PL/JA/16202</t>
  </si>
  <si>
    <t>353/352</t>
  </si>
  <si>
    <t>PL/JA/16203</t>
  </si>
  <si>
    <t>349</t>
  </si>
  <si>
    <t>JHARSUGUDA</t>
  </si>
  <si>
    <t xml:space="preserve">KOMAL ENTERPRISES </t>
  </si>
  <si>
    <t>22/12/2025</t>
  </si>
  <si>
    <t>PL/JA/16246</t>
  </si>
  <si>
    <t>354</t>
  </si>
  <si>
    <t>27/12/2025</t>
  </si>
  <si>
    <t>PL/JA/16554</t>
  </si>
  <si>
    <t>355</t>
  </si>
  <si>
    <t>BALIMELA</t>
  </si>
  <si>
    <t>MAA DURGA HARDWARE STORE</t>
  </si>
  <si>
    <t>PL/JA/16588</t>
  </si>
  <si>
    <t>356</t>
  </si>
  <si>
    <t>29/12/2025</t>
  </si>
  <si>
    <t>PL/JA/16587</t>
  </si>
  <si>
    <t>358</t>
  </si>
  <si>
    <t>PL/JA/16676</t>
  </si>
  <si>
    <t>357</t>
  </si>
  <si>
    <t>30/12/2025</t>
  </si>
  <si>
    <t>PL/JA/16614</t>
  </si>
  <si>
    <t>359</t>
  </si>
  <si>
    <t xml:space="preserve">
To,
M/S NEXON PAINTS PRIVATE LIMITED
Address: JAGATPUR, CUTTACK
GST No: 21AALCS8326D1ZI
</t>
  </si>
  <si>
    <t>add in ranga rao &amp; sons dec, 25</t>
  </si>
  <si>
    <t>Bill Date : 27/01/2026
Bill NO : 22701
Total Amount: 79984.00</t>
  </si>
  <si>
    <t>(RUPEES SEVENTY NINE THOUSAND NINE HUNDRED EIGHTY FOUR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</si>
</sst>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164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0" fillId="0" borderId="3" xfId="0" applyNumberFormat="1" applyFont="1" applyBorder="1" applyAlignment="1">
      <alignment horizontal="center"/>
    </xf>
    <xf numFmtId="2" fontId="0" fillId="0" borderId="4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1" fillId="0" borderId="14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Font="1" applyFill="1" applyBorder="1"/>
    <xf numFmtId="0" fontId="0" fillId="0" borderId="0" xfId="0" applyNumberFormat="1" applyFont="1" applyAlignment="1">
      <alignment horizontal="right" vertical="center"/>
    </xf>
    <xf numFmtId="0" fontId="0" fillId="0" borderId="18" xfId="0" applyNumberFormat="1" applyFont="1" applyFill="1" applyBorder="1"/>
    <xf numFmtId="0" fontId="1" fillId="0" borderId="21" xfId="0" applyNumberFormat="1" applyFont="1" applyBorder="1" applyAlignment="1">
      <alignment horizontal="center"/>
    </xf>
    <xf numFmtId="0" fontId="1" fillId="0" borderId="22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0" fontId="0" fillId="0" borderId="26" xfId="0" applyNumberFormat="1" applyFont="1" applyBorder="1"/>
    <xf numFmtId="0" fontId="0" fillId="0" borderId="26" xfId="0" applyNumberFormat="1" applyFont="1" applyFill="1" applyBorder="1"/>
    <xf numFmtId="2" fontId="0" fillId="0" borderId="26" xfId="0" applyNumberFormat="1" applyFont="1" applyBorder="1"/>
    <xf numFmtId="2" fontId="0" fillId="0" borderId="27" xfId="0" applyNumberFormat="1" applyFont="1" applyBorder="1"/>
    <xf numFmtId="0" fontId="0" fillId="2" borderId="3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2" fontId="0" fillId="2" borderId="4" xfId="0" applyNumberFormat="1" applyFont="1" applyFill="1" applyBorder="1"/>
    <xf numFmtId="0" fontId="0" fillId="2" borderId="2" xfId="0" applyNumberFormat="1" applyFont="1" applyFill="1" applyBorder="1"/>
    <xf numFmtId="0" fontId="1" fillId="0" borderId="5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7" xfId="0" applyNumberFormat="1" applyFont="1" applyBorder="1" applyAlignment="1">
      <alignment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left" vertical="center" wrapText="1"/>
    </xf>
    <xf numFmtId="2" fontId="1" fillId="0" borderId="15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right" vertical="center"/>
    </xf>
    <xf numFmtId="0" fontId="1" fillId="0" borderId="11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9526</xdr:rowOff>
    </xdr:from>
    <xdr:to>
      <xdr:col>7</xdr:col>
      <xdr:colOff>381000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9" y="9526"/>
          <a:ext cx="4257676" cy="8858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NOVEMBER,%202025/NEXON%20PAINT%20PVT%20LT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MAY,%202025/NEXON%20PAINT%20PVT%20LT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SEPTEMBER,%202025/NEXON%20PAINT%20PVT%20LT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UGUST,%202025/NEXON%20PAINT%20PVT%20LT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OCTOBER,%202025/NEXON%20PAINT%20PVT%20LT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PRAGATI%202025-26/BILL/APRIL,%202025/NEXON%20PAINT%20PVT%20LT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G4" t="str">
            <v>NTPC KANIHA</v>
          </cell>
          <cell r="H4">
            <v>36</v>
          </cell>
          <cell r="I4">
            <v>380</v>
          </cell>
          <cell r="J4">
            <v>2.75</v>
          </cell>
        </row>
        <row r="5">
          <cell r="G5" t="str">
            <v>BEGUNIAPADA</v>
          </cell>
          <cell r="H5">
            <v>77</v>
          </cell>
          <cell r="I5">
            <v>1088</v>
          </cell>
          <cell r="J5">
            <v>2.75</v>
          </cell>
        </row>
        <row r="6">
          <cell r="G6" t="str">
            <v>GANJAM</v>
          </cell>
          <cell r="H6">
            <v>32</v>
          </cell>
          <cell r="I6">
            <v>826</v>
          </cell>
          <cell r="J6">
            <v>2.75</v>
          </cell>
        </row>
        <row r="7">
          <cell r="G7" t="str">
            <v>DHENKANAL</v>
          </cell>
          <cell r="H7">
            <v>82</v>
          </cell>
          <cell r="I7">
            <v>1782</v>
          </cell>
          <cell r="J7">
            <v>1.5</v>
          </cell>
        </row>
        <row r="8">
          <cell r="G8" t="str">
            <v>BARIPADA</v>
          </cell>
          <cell r="H8">
            <v>37</v>
          </cell>
          <cell r="I8">
            <v>362</v>
          </cell>
          <cell r="J8">
            <v>2.75</v>
          </cell>
        </row>
        <row r="9">
          <cell r="G9" t="str">
            <v>JALESWAR</v>
          </cell>
          <cell r="H9">
            <v>19</v>
          </cell>
          <cell r="I9">
            <v>232</v>
          </cell>
          <cell r="J9">
            <v>2.75</v>
          </cell>
        </row>
        <row r="10">
          <cell r="G10" t="str">
            <v>JALESWAR</v>
          </cell>
          <cell r="H10">
            <v>4</v>
          </cell>
          <cell r="I10">
            <v>28</v>
          </cell>
          <cell r="J10">
            <v>2.75</v>
          </cell>
        </row>
        <row r="11">
          <cell r="G11" t="str">
            <v>DHANAGHARA</v>
          </cell>
          <cell r="H11">
            <v>72</v>
          </cell>
          <cell r="I11">
            <v>1540</v>
          </cell>
          <cell r="J11">
            <v>2.75</v>
          </cell>
        </row>
        <row r="12">
          <cell r="G12" t="str">
            <v>NTPC KANIHA</v>
          </cell>
          <cell r="H12">
            <v>16</v>
          </cell>
          <cell r="I12">
            <v>349</v>
          </cell>
          <cell r="J12">
            <v>2.75</v>
          </cell>
        </row>
        <row r="13">
          <cell r="G13" t="str">
            <v>CHATRACHAKADA</v>
          </cell>
          <cell r="H13">
            <v>81</v>
          </cell>
          <cell r="I13">
            <v>1682</v>
          </cell>
          <cell r="J13">
            <v>1.5</v>
          </cell>
        </row>
        <row r="14">
          <cell r="G14" t="str">
            <v>BERHAMPUR</v>
          </cell>
          <cell r="H14">
            <v>10</v>
          </cell>
          <cell r="I14">
            <v>300</v>
          </cell>
          <cell r="J14">
            <v>2.75</v>
          </cell>
        </row>
        <row r="15">
          <cell r="G15" t="str">
            <v>BADAGADA</v>
          </cell>
          <cell r="H15">
            <v>24</v>
          </cell>
          <cell r="I15">
            <v>267</v>
          </cell>
          <cell r="J15">
            <v>3.8</v>
          </cell>
        </row>
        <row r="16">
          <cell r="G16" t="str">
            <v>DASAMALLI</v>
          </cell>
          <cell r="H16">
            <v>66</v>
          </cell>
          <cell r="I16">
            <v>1280</v>
          </cell>
          <cell r="J16">
            <v>3.8</v>
          </cell>
        </row>
        <row r="17">
          <cell r="G17" t="str">
            <v>JEYPORE</v>
          </cell>
          <cell r="H17">
            <v>94</v>
          </cell>
          <cell r="I17">
            <v>2070</v>
          </cell>
          <cell r="J17">
            <v>4.8</v>
          </cell>
        </row>
        <row r="18">
          <cell r="G18" t="str">
            <v>JEYPORE</v>
          </cell>
          <cell r="H18">
            <v>24</v>
          </cell>
          <cell r="I18">
            <v>296</v>
          </cell>
          <cell r="J18">
            <v>4.8</v>
          </cell>
        </row>
        <row r="19">
          <cell r="G19" t="str">
            <v>ATABIRA</v>
          </cell>
          <cell r="H19">
            <v>23</v>
          </cell>
          <cell r="I19">
            <v>431</v>
          </cell>
          <cell r="J19">
            <v>3.8</v>
          </cell>
        </row>
        <row r="20">
          <cell r="G20" t="str">
            <v>RAYAGADA</v>
          </cell>
          <cell r="H20">
            <v>13</v>
          </cell>
          <cell r="I20">
            <v>89</v>
          </cell>
          <cell r="J20">
            <v>4.8</v>
          </cell>
        </row>
        <row r="21">
          <cell r="G21" t="str">
            <v>BERHAMPUR</v>
          </cell>
          <cell r="H21">
            <v>10</v>
          </cell>
          <cell r="I21">
            <v>300</v>
          </cell>
          <cell r="J21">
            <v>2.75</v>
          </cell>
        </row>
        <row r="22">
          <cell r="G22" t="str">
            <v>BEGUNIAPADA</v>
          </cell>
          <cell r="H22">
            <v>5</v>
          </cell>
          <cell r="I22">
            <v>47</v>
          </cell>
          <cell r="J22">
            <v>2.75</v>
          </cell>
        </row>
        <row r="23">
          <cell r="G23" t="str">
            <v>SRIDHARPUR</v>
          </cell>
          <cell r="H23">
            <v>50</v>
          </cell>
          <cell r="I23">
            <v>675</v>
          </cell>
          <cell r="J23">
            <v>1.5</v>
          </cell>
        </row>
        <row r="24">
          <cell r="G24" t="str">
            <v>ANGUL</v>
          </cell>
          <cell r="H24">
            <v>41</v>
          </cell>
          <cell r="I24">
            <v>860</v>
          </cell>
          <cell r="J24">
            <v>2.75</v>
          </cell>
        </row>
        <row r="25">
          <cell r="G25" t="str">
            <v>CHARCHIKA</v>
          </cell>
          <cell r="H25">
            <v>21</v>
          </cell>
          <cell r="I25">
            <v>174</v>
          </cell>
          <cell r="J25">
            <v>1.5</v>
          </cell>
        </row>
        <row r="26">
          <cell r="G26" t="str">
            <v>BERHAMPUR</v>
          </cell>
          <cell r="H26">
            <v>41</v>
          </cell>
          <cell r="I26">
            <v>1030</v>
          </cell>
          <cell r="J26">
            <v>2.75</v>
          </cell>
        </row>
        <row r="27">
          <cell r="G27" t="str">
            <v>BERHAMPUR</v>
          </cell>
          <cell r="H27">
            <v>76</v>
          </cell>
          <cell r="I27">
            <v>2081</v>
          </cell>
          <cell r="J27">
            <v>2.75</v>
          </cell>
        </row>
        <row r="28">
          <cell r="G28" t="str">
            <v>BERHAMPUR</v>
          </cell>
          <cell r="H28">
            <v>25</v>
          </cell>
          <cell r="I28">
            <v>530</v>
          </cell>
          <cell r="J28">
            <v>2.75</v>
          </cell>
        </row>
        <row r="29">
          <cell r="G29" t="str">
            <v>MANGALPUR</v>
          </cell>
          <cell r="H29">
            <v>10</v>
          </cell>
          <cell r="I29">
            <v>37</v>
          </cell>
          <cell r="J29">
            <v>1.5</v>
          </cell>
        </row>
        <row r="30">
          <cell r="G30" t="str">
            <v>CHARCHIKA</v>
          </cell>
          <cell r="H30">
            <v>10</v>
          </cell>
          <cell r="I30">
            <v>158</v>
          </cell>
          <cell r="J30">
            <v>1.5</v>
          </cell>
        </row>
        <row r="31">
          <cell r="G31" t="str">
            <v>SAMBALPUR</v>
          </cell>
          <cell r="H31">
            <v>19</v>
          </cell>
          <cell r="I31">
            <v>196</v>
          </cell>
          <cell r="J31">
            <v>3.8</v>
          </cell>
        </row>
        <row r="32">
          <cell r="G32" t="str">
            <v>SUNDERGARH</v>
          </cell>
          <cell r="H32">
            <v>9</v>
          </cell>
          <cell r="I32">
            <v>62</v>
          </cell>
          <cell r="J32">
            <v>3.8</v>
          </cell>
        </row>
        <row r="33">
          <cell r="G33" t="str">
            <v>BEGUNIAPADA</v>
          </cell>
          <cell r="H33">
            <v>52</v>
          </cell>
          <cell r="I33">
            <v>1580</v>
          </cell>
          <cell r="J33">
            <v>2.75</v>
          </cell>
        </row>
        <row r="34">
          <cell r="G34" t="str">
            <v>BADAGADA</v>
          </cell>
          <cell r="H34">
            <v>43</v>
          </cell>
          <cell r="I34">
            <v>943</v>
          </cell>
          <cell r="J34">
            <v>3.8</v>
          </cell>
        </row>
        <row r="35">
          <cell r="G35" t="str">
            <v>DHENKANAL</v>
          </cell>
          <cell r="H35">
            <v>63</v>
          </cell>
          <cell r="I35">
            <v>1143</v>
          </cell>
          <cell r="J35">
            <v>1.5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JALESWAR</v>
          </cell>
          <cell r="H5">
            <v>25</v>
          </cell>
          <cell r="I5">
            <v>600</v>
          </cell>
          <cell r="J5">
            <v>2.75</v>
          </cell>
        </row>
        <row r="6">
          <cell r="G6" t="str">
            <v>JALESWAR</v>
          </cell>
          <cell r="H6">
            <v>9</v>
          </cell>
          <cell r="I6">
            <v>80</v>
          </cell>
          <cell r="J6">
            <v>2.75</v>
          </cell>
        </row>
        <row r="7">
          <cell r="G7" t="str">
            <v>BEGUNIAPADA</v>
          </cell>
          <cell r="H7">
            <v>78</v>
          </cell>
          <cell r="I7">
            <v>1867</v>
          </cell>
          <cell r="J7">
            <v>2.75</v>
          </cell>
        </row>
        <row r="8">
          <cell r="G8" t="str">
            <v>CHHATRAPUR</v>
          </cell>
          <cell r="H8">
            <v>33</v>
          </cell>
          <cell r="I8">
            <v>646</v>
          </cell>
          <cell r="J8">
            <v>2.75</v>
          </cell>
        </row>
        <row r="9">
          <cell r="G9" t="str">
            <v>BHUBANESWAR</v>
          </cell>
          <cell r="H9">
            <v>13</v>
          </cell>
          <cell r="I9">
            <v>266</v>
          </cell>
          <cell r="J9">
            <v>1.5</v>
          </cell>
        </row>
        <row r="10">
          <cell r="G10" t="str">
            <v>BOINDA</v>
          </cell>
          <cell r="H10">
            <v>9</v>
          </cell>
          <cell r="I10">
            <v>79</v>
          </cell>
          <cell r="J10">
            <v>2.75</v>
          </cell>
        </row>
        <row r="11">
          <cell r="G11" t="str">
            <v>BOINDA</v>
          </cell>
          <cell r="H11">
            <v>9</v>
          </cell>
          <cell r="I11">
            <v>71</v>
          </cell>
          <cell r="J11">
            <v>2.75</v>
          </cell>
        </row>
        <row r="12">
          <cell r="G12" t="str">
            <v>JANKIA</v>
          </cell>
          <cell r="H12">
            <v>36</v>
          </cell>
          <cell r="I12">
            <v>693</v>
          </cell>
          <cell r="J12">
            <v>1.5</v>
          </cell>
        </row>
        <row r="13">
          <cell r="G13" t="str">
            <v>KENDRAPARA</v>
          </cell>
          <cell r="H13">
            <v>17</v>
          </cell>
          <cell r="I13">
            <v>437</v>
          </cell>
          <cell r="J13">
            <v>1.5</v>
          </cell>
        </row>
        <row r="14">
          <cell r="G14" t="str">
            <v>JAJPUR TOWN</v>
          </cell>
          <cell r="H14">
            <v>6</v>
          </cell>
          <cell r="I14">
            <v>53</v>
          </cell>
          <cell r="J14">
            <v>1.5</v>
          </cell>
        </row>
        <row r="15">
          <cell r="G15" t="str">
            <v>BHUBANESWAR</v>
          </cell>
          <cell r="H15">
            <v>50</v>
          </cell>
          <cell r="I15">
            <v>1250</v>
          </cell>
          <cell r="J15">
            <v>1.5</v>
          </cell>
        </row>
        <row r="16">
          <cell r="G16" t="str">
            <v>MALKANGIRI</v>
          </cell>
          <cell r="H16">
            <v>163</v>
          </cell>
          <cell r="I16">
            <v>2753</v>
          </cell>
          <cell r="J16">
            <v>4.8</v>
          </cell>
        </row>
        <row r="17">
          <cell r="G17" t="str">
            <v>SUNABEDA</v>
          </cell>
          <cell r="H17">
            <v>33</v>
          </cell>
          <cell r="I17">
            <v>361</v>
          </cell>
          <cell r="J17">
            <v>4.8</v>
          </cell>
        </row>
        <row r="18">
          <cell r="G18" t="str">
            <v>KUAMARA</v>
          </cell>
          <cell r="H18">
            <v>19</v>
          </cell>
          <cell r="I18">
            <v>203</v>
          </cell>
          <cell r="J18">
            <v>2.75</v>
          </cell>
        </row>
        <row r="19">
          <cell r="G19" t="str">
            <v>BERHAMPUR</v>
          </cell>
          <cell r="H19">
            <v>2</v>
          </cell>
          <cell r="I19">
            <v>45</v>
          </cell>
          <cell r="J19">
            <v>2.75</v>
          </cell>
        </row>
        <row r="20">
          <cell r="G20" t="str">
            <v>NTPC KANIHA</v>
          </cell>
          <cell r="H20">
            <v>97</v>
          </cell>
          <cell r="I20">
            <v>2535</v>
          </cell>
          <cell r="J20">
            <v>2.75</v>
          </cell>
        </row>
        <row r="21">
          <cell r="G21" t="str">
            <v>JEYPORE</v>
          </cell>
          <cell r="H21">
            <v>45</v>
          </cell>
          <cell r="I21">
            <v>362</v>
          </cell>
          <cell r="J21">
            <v>4.8</v>
          </cell>
        </row>
        <row r="22">
          <cell r="G22" t="str">
            <v>ROURKELA</v>
          </cell>
          <cell r="H22">
            <v>51</v>
          </cell>
          <cell r="I22">
            <v>1582</v>
          </cell>
          <cell r="J22">
            <v>3.8</v>
          </cell>
        </row>
        <row r="23">
          <cell r="G23" t="str">
            <v>KEONJHAR</v>
          </cell>
          <cell r="H23">
            <v>10</v>
          </cell>
          <cell r="I23">
            <v>251</v>
          </cell>
          <cell r="J23">
            <v>2.75</v>
          </cell>
        </row>
        <row r="24">
          <cell r="G24" t="str">
            <v>BALIMELA</v>
          </cell>
          <cell r="H24">
            <v>35</v>
          </cell>
          <cell r="I24">
            <v>928</v>
          </cell>
          <cell r="J24">
            <v>4.8</v>
          </cell>
        </row>
        <row r="25">
          <cell r="G25" t="str">
            <v>CHANDPUR</v>
          </cell>
          <cell r="H25">
            <v>65</v>
          </cell>
          <cell r="I25">
            <v>1937</v>
          </cell>
          <cell r="J25">
            <v>2.75</v>
          </cell>
        </row>
        <row r="26">
          <cell r="G26" t="str">
            <v>BERHAMPUR</v>
          </cell>
          <cell r="H26">
            <v>16</v>
          </cell>
          <cell r="I26">
            <v>346</v>
          </cell>
          <cell r="J26">
            <v>2.75</v>
          </cell>
        </row>
        <row r="27">
          <cell r="G27" t="str">
            <v>JALESWAR</v>
          </cell>
          <cell r="H27">
            <v>36</v>
          </cell>
          <cell r="I27">
            <v>694</v>
          </cell>
          <cell r="J27">
            <v>2.75</v>
          </cell>
        </row>
        <row r="28">
          <cell r="G28" t="str">
            <v>NTPC KANIHA</v>
          </cell>
          <cell r="H28">
            <v>23</v>
          </cell>
          <cell r="I28">
            <v>537</v>
          </cell>
          <cell r="J28">
            <v>2.75</v>
          </cell>
        </row>
        <row r="29">
          <cell r="G29" t="str">
            <v>BHUBANESWAR</v>
          </cell>
          <cell r="H29">
            <v>65</v>
          </cell>
          <cell r="I29">
            <v>1967</v>
          </cell>
          <cell r="J29">
            <v>1.5</v>
          </cell>
        </row>
        <row r="30">
          <cell r="G30" t="str">
            <v>ODAGAON</v>
          </cell>
          <cell r="H30">
            <v>37</v>
          </cell>
          <cell r="I30">
            <v>850</v>
          </cell>
          <cell r="J30">
            <v>2.75</v>
          </cell>
        </row>
        <row r="31">
          <cell r="G31" t="str">
            <v>BARBIL</v>
          </cell>
          <cell r="H31">
            <v>54</v>
          </cell>
          <cell r="I31">
            <v>448</v>
          </cell>
          <cell r="J31">
            <v>3.8</v>
          </cell>
        </row>
        <row r="32">
          <cell r="G32" t="str">
            <v>BARBIL</v>
          </cell>
          <cell r="H32">
            <v>9</v>
          </cell>
          <cell r="I32">
            <v>44</v>
          </cell>
          <cell r="J32">
            <v>3.8</v>
          </cell>
        </row>
        <row r="33">
          <cell r="G33" t="str">
            <v>BOLANGIR</v>
          </cell>
          <cell r="H33">
            <v>33</v>
          </cell>
          <cell r="I33">
            <v>280</v>
          </cell>
          <cell r="J33">
            <v>3.8</v>
          </cell>
        </row>
        <row r="34">
          <cell r="G34" t="str">
            <v>GOPA KENDRAPARA</v>
          </cell>
          <cell r="H34">
            <v>24</v>
          </cell>
          <cell r="I34">
            <v>210</v>
          </cell>
          <cell r="J34">
            <v>1.5</v>
          </cell>
        </row>
        <row r="35">
          <cell r="G35" t="str">
            <v>KEONJHAR</v>
          </cell>
          <cell r="H35">
            <v>5</v>
          </cell>
          <cell r="I35">
            <v>41</v>
          </cell>
          <cell r="J35">
            <v>2.75</v>
          </cell>
        </row>
        <row r="36">
          <cell r="G36" t="str">
            <v>KHELAR</v>
          </cell>
          <cell r="H36">
            <v>17</v>
          </cell>
          <cell r="I36">
            <v>213</v>
          </cell>
          <cell r="J36">
            <v>1.5</v>
          </cell>
        </row>
        <row r="37">
          <cell r="G37" t="str">
            <v>JAGATSINGHPUR</v>
          </cell>
          <cell r="H37">
            <v>54</v>
          </cell>
          <cell r="I37">
            <v>1229</v>
          </cell>
          <cell r="J37">
            <v>1.5</v>
          </cell>
        </row>
        <row r="38">
          <cell r="G38" t="str">
            <v>KUNDRA</v>
          </cell>
          <cell r="H38">
            <v>48</v>
          </cell>
          <cell r="I38">
            <v>1035</v>
          </cell>
          <cell r="J38">
            <v>4.8</v>
          </cell>
        </row>
        <row r="39">
          <cell r="G39" t="str">
            <v>KUAMARA</v>
          </cell>
          <cell r="H39">
            <v>72</v>
          </cell>
          <cell r="I39">
            <v>1401</v>
          </cell>
          <cell r="J39">
            <v>2.75</v>
          </cell>
        </row>
        <row r="40">
          <cell r="G40" t="str">
            <v>JEYPORE</v>
          </cell>
          <cell r="H40">
            <v>59</v>
          </cell>
          <cell r="I40">
            <v>489</v>
          </cell>
          <cell r="J40">
            <v>4.8</v>
          </cell>
        </row>
        <row r="41">
          <cell r="G41" t="str">
            <v>MUNIGUDA</v>
          </cell>
          <cell r="H41">
            <v>22</v>
          </cell>
          <cell r="I41">
            <v>552</v>
          </cell>
          <cell r="J41">
            <v>4.8</v>
          </cell>
        </row>
        <row r="42">
          <cell r="G42" t="str">
            <v>BERHAMPUR</v>
          </cell>
          <cell r="H42">
            <v>54</v>
          </cell>
          <cell r="I42">
            <v>1299</v>
          </cell>
          <cell r="J42">
            <v>2.75</v>
          </cell>
        </row>
        <row r="43">
          <cell r="G43" t="str">
            <v>JEYPORE</v>
          </cell>
          <cell r="H43">
            <v>62</v>
          </cell>
          <cell r="I43">
            <v>1582</v>
          </cell>
          <cell r="J43">
            <v>4.8</v>
          </cell>
        </row>
        <row r="44">
          <cell r="G44" t="str">
            <v>BADAGADA</v>
          </cell>
          <cell r="H44">
            <v>35</v>
          </cell>
          <cell r="I44">
            <v>271</v>
          </cell>
          <cell r="J44">
            <v>3.8</v>
          </cell>
        </row>
        <row r="45">
          <cell r="G45" t="str">
            <v>JALESWAR</v>
          </cell>
          <cell r="H45">
            <v>47</v>
          </cell>
          <cell r="I45">
            <v>1000</v>
          </cell>
          <cell r="J45">
            <v>2.75</v>
          </cell>
        </row>
        <row r="46">
          <cell r="G46" t="str">
            <v>BALIPATANA</v>
          </cell>
          <cell r="H46">
            <v>16</v>
          </cell>
          <cell r="I46">
            <v>317</v>
          </cell>
          <cell r="J46">
            <v>1.5</v>
          </cell>
        </row>
        <row r="47">
          <cell r="G47" t="str">
            <v>KENDRAPARA</v>
          </cell>
          <cell r="H47">
            <v>9</v>
          </cell>
          <cell r="I47">
            <v>85</v>
          </cell>
          <cell r="J47">
            <v>1.5</v>
          </cell>
        </row>
        <row r="48">
          <cell r="G48" t="str">
            <v>BERHAMPUR</v>
          </cell>
          <cell r="H48">
            <v>26</v>
          </cell>
          <cell r="I48">
            <v>764</v>
          </cell>
          <cell r="J48">
            <v>2.75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4">
          <cell r="G4" t="str">
            <v>LOCHAPADA</v>
          </cell>
          <cell r="H4">
            <v>17</v>
          </cell>
          <cell r="I4">
            <v>366</v>
          </cell>
          <cell r="J4">
            <v>2.75</v>
          </cell>
        </row>
        <row r="5">
          <cell r="G5" t="str">
            <v>BERHAMPUR</v>
          </cell>
          <cell r="H5">
            <v>10</v>
          </cell>
          <cell r="I5">
            <v>310</v>
          </cell>
          <cell r="J5">
            <v>2.75</v>
          </cell>
        </row>
        <row r="6">
          <cell r="G6" t="str">
            <v>KUAMARA</v>
          </cell>
          <cell r="H6">
            <v>55</v>
          </cell>
          <cell r="I6">
            <v>567</v>
          </cell>
          <cell r="J6">
            <v>2.75</v>
          </cell>
        </row>
        <row r="7">
          <cell r="G7" t="str">
            <v>NTPC KANIHA</v>
          </cell>
          <cell r="H7">
            <v>52</v>
          </cell>
          <cell r="I7">
            <v>950</v>
          </cell>
          <cell r="J7">
            <v>2.75</v>
          </cell>
        </row>
        <row r="8">
          <cell r="G8" t="str">
            <v>BALIGUDA</v>
          </cell>
          <cell r="H8">
            <v>28</v>
          </cell>
          <cell r="I8">
            <v>580</v>
          </cell>
          <cell r="J8">
            <v>3.8</v>
          </cell>
        </row>
        <row r="9">
          <cell r="G9" t="str">
            <v>BALIGUDA</v>
          </cell>
          <cell r="H9">
            <v>98</v>
          </cell>
          <cell r="I9">
            <v>1374</v>
          </cell>
          <cell r="J9">
            <v>3.8</v>
          </cell>
        </row>
        <row r="10">
          <cell r="G10" t="str">
            <v>BERHAMPUR</v>
          </cell>
          <cell r="H10">
            <v>45</v>
          </cell>
          <cell r="I10">
            <v>1180</v>
          </cell>
          <cell r="J10">
            <v>2.75</v>
          </cell>
        </row>
        <row r="11">
          <cell r="G11" t="str">
            <v>PATTAMUNDAI</v>
          </cell>
          <cell r="H11">
            <v>90</v>
          </cell>
          <cell r="I11">
            <v>489</v>
          </cell>
          <cell r="J11">
            <v>1.5</v>
          </cell>
        </row>
        <row r="12">
          <cell r="G12" t="str">
            <v>DHENKANAL</v>
          </cell>
          <cell r="H12">
            <v>6</v>
          </cell>
          <cell r="I12">
            <v>53</v>
          </cell>
          <cell r="J12">
            <v>1.5</v>
          </cell>
        </row>
        <row r="13">
          <cell r="G13" t="str">
            <v>JAGATSINGHPUR</v>
          </cell>
          <cell r="H13">
            <v>6</v>
          </cell>
          <cell r="I13">
            <v>87</v>
          </cell>
          <cell r="J13">
            <v>1.5</v>
          </cell>
        </row>
        <row r="14">
          <cell r="G14" t="str">
            <v>BALIMELA</v>
          </cell>
          <cell r="H14">
            <v>12</v>
          </cell>
          <cell r="I14">
            <v>255</v>
          </cell>
          <cell r="J14">
            <v>4.8</v>
          </cell>
        </row>
        <row r="15">
          <cell r="G15" t="str">
            <v>HALDI</v>
          </cell>
          <cell r="H15">
            <v>23</v>
          </cell>
          <cell r="I15">
            <v>201</v>
          </cell>
          <cell r="J15">
            <v>4.8</v>
          </cell>
        </row>
        <row r="16">
          <cell r="G16" t="str">
            <v>BEGUNIAPADA</v>
          </cell>
          <cell r="H16">
            <v>79</v>
          </cell>
          <cell r="I16">
            <v>1479</v>
          </cell>
          <cell r="J16">
            <v>2.75</v>
          </cell>
        </row>
        <row r="17">
          <cell r="G17" t="str">
            <v>JEYPORE</v>
          </cell>
          <cell r="H17">
            <v>35</v>
          </cell>
          <cell r="I17">
            <v>262</v>
          </cell>
          <cell r="J17">
            <v>4.8</v>
          </cell>
        </row>
        <row r="18">
          <cell r="G18" t="str">
            <v>HALDI</v>
          </cell>
          <cell r="H18">
            <v>7</v>
          </cell>
          <cell r="I18">
            <v>128</v>
          </cell>
          <cell r="J18">
            <v>4.8</v>
          </cell>
        </row>
        <row r="19">
          <cell r="G19" t="str">
            <v>KEONJHAR</v>
          </cell>
          <cell r="H19">
            <v>10</v>
          </cell>
          <cell r="I19">
            <v>251</v>
          </cell>
          <cell r="J19">
            <v>2.75</v>
          </cell>
        </row>
        <row r="20">
          <cell r="G20" t="str">
            <v>JAGATSINGHPUR</v>
          </cell>
          <cell r="H20">
            <v>50</v>
          </cell>
          <cell r="I20">
            <v>1602.13</v>
          </cell>
          <cell r="J20">
            <v>1.5</v>
          </cell>
        </row>
        <row r="21">
          <cell r="G21" t="str">
            <v>DHENKANAL</v>
          </cell>
          <cell r="H21">
            <v>72</v>
          </cell>
          <cell r="I21">
            <v>1219</v>
          </cell>
          <cell r="J21">
            <v>1.5</v>
          </cell>
        </row>
        <row r="22">
          <cell r="G22" t="str">
            <v>KAMATA BORIGUMA</v>
          </cell>
          <cell r="H22">
            <v>34</v>
          </cell>
          <cell r="I22">
            <v>496</v>
          </cell>
          <cell r="J22">
            <v>4.8</v>
          </cell>
        </row>
        <row r="23">
          <cell r="G23" t="str">
            <v>BALIMELA</v>
          </cell>
          <cell r="H23">
            <v>60</v>
          </cell>
          <cell r="I23">
            <v>1414</v>
          </cell>
          <cell r="J23">
            <v>4.8</v>
          </cell>
        </row>
        <row r="24">
          <cell r="G24" t="str">
            <v>LOCHAPADA</v>
          </cell>
          <cell r="H24">
            <v>11</v>
          </cell>
          <cell r="I24">
            <v>94</v>
          </cell>
          <cell r="J24">
            <v>2.75</v>
          </cell>
        </row>
        <row r="25">
          <cell r="G25" t="str">
            <v>BERHAMPUR</v>
          </cell>
          <cell r="H25">
            <v>15</v>
          </cell>
          <cell r="I25">
            <v>380</v>
          </cell>
          <cell r="J25">
            <v>2.75</v>
          </cell>
        </row>
        <row r="26">
          <cell r="G26" t="str">
            <v>JEYPORE</v>
          </cell>
          <cell r="H26">
            <v>76</v>
          </cell>
          <cell r="I26">
            <v>1751</v>
          </cell>
          <cell r="J26">
            <v>4.8</v>
          </cell>
        </row>
        <row r="27">
          <cell r="G27" t="str">
            <v>SALIPUR</v>
          </cell>
          <cell r="H27">
            <v>17</v>
          </cell>
          <cell r="I27">
            <v>450</v>
          </cell>
          <cell r="J27">
            <v>1.5</v>
          </cell>
        </row>
        <row r="28">
          <cell r="G28" t="str">
            <v>CHARCHIKA</v>
          </cell>
          <cell r="H28">
            <v>40</v>
          </cell>
          <cell r="I28">
            <v>1100</v>
          </cell>
          <cell r="J28">
            <v>1.5</v>
          </cell>
        </row>
        <row r="29">
          <cell r="G29" t="str">
            <v>BADAGADA</v>
          </cell>
          <cell r="H29">
            <v>61</v>
          </cell>
          <cell r="I29">
            <v>1310</v>
          </cell>
          <cell r="J29">
            <v>3.8</v>
          </cell>
        </row>
        <row r="30">
          <cell r="G30" t="str">
            <v>RANAJHALLI</v>
          </cell>
          <cell r="H30">
            <v>44</v>
          </cell>
          <cell r="I30">
            <v>866</v>
          </cell>
          <cell r="J30">
            <v>2.75</v>
          </cell>
        </row>
        <row r="31">
          <cell r="G31" t="str">
            <v>SUNABEDA</v>
          </cell>
          <cell r="H31">
            <v>22</v>
          </cell>
          <cell r="I31">
            <v>344</v>
          </cell>
          <cell r="J31">
            <v>4.8</v>
          </cell>
        </row>
        <row r="32">
          <cell r="G32" t="str">
            <v>RAYAGADA</v>
          </cell>
          <cell r="H32">
            <v>43</v>
          </cell>
          <cell r="I32">
            <v>649</v>
          </cell>
          <cell r="J32">
            <v>4.8</v>
          </cell>
        </row>
        <row r="33">
          <cell r="G33" t="str">
            <v>JALESWAR</v>
          </cell>
          <cell r="H33">
            <v>44</v>
          </cell>
          <cell r="I33">
            <v>922</v>
          </cell>
          <cell r="J33">
            <v>2.75</v>
          </cell>
        </row>
        <row r="34">
          <cell r="G34" t="str">
            <v>BALIMELA</v>
          </cell>
          <cell r="H34">
            <v>26</v>
          </cell>
          <cell r="I34">
            <v>294</v>
          </cell>
          <cell r="J34">
            <v>4.8</v>
          </cell>
        </row>
        <row r="35">
          <cell r="G35" t="str">
            <v>BEGUNIAPADA</v>
          </cell>
          <cell r="H35">
            <v>30</v>
          </cell>
          <cell r="I35">
            <v>350</v>
          </cell>
          <cell r="J35">
            <v>2.75</v>
          </cell>
        </row>
        <row r="36">
          <cell r="G36" t="str">
            <v>LOCHAPADA</v>
          </cell>
          <cell r="H36">
            <v>9</v>
          </cell>
          <cell r="I36">
            <v>169</v>
          </cell>
          <cell r="J36">
            <v>2.75</v>
          </cell>
        </row>
        <row r="37">
          <cell r="G37" t="str">
            <v>BERHAMPUR</v>
          </cell>
          <cell r="H37">
            <v>3</v>
          </cell>
          <cell r="I37">
            <v>60</v>
          </cell>
          <cell r="J37">
            <v>2.75</v>
          </cell>
        </row>
        <row r="38">
          <cell r="G38" t="str">
            <v>KAMAKHYANAGAR</v>
          </cell>
          <cell r="H38">
            <v>127</v>
          </cell>
          <cell r="I38">
            <v>3312</v>
          </cell>
          <cell r="J38">
            <v>1.5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G5" t="str">
            <v>SUNABEDA</v>
          </cell>
          <cell r="H5">
            <v>13</v>
          </cell>
          <cell r="I5">
            <v>100</v>
          </cell>
          <cell r="J5">
            <v>4.8</v>
          </cell>
        </row>
        <row r="6">
          <cell r="G6" t="str">
            <v>BALIMELA</v>
          </cell>
          <cell r="H6">
            <v>55</v>
          </cell>
          <cell r="I6">
            <v>849</v>
          </cell>
          <cell r="J6">
            <v>4.8</v>
          </cell>
        </row>
        <row r="7">
          <cell r="G7" t="str">
            <v>BERHAMPUR</v>
          </cell>
          <cell r="H7">
            <v>81</v>
          </cell>
          <cell r="I7">
            <v>203</v>
          </cell>
          <cell r="J7">
            <v>2.75</v>
          </cell>
        </row>
        <row r="8">
          <cell r="G8" t="str">
            <v>NTPC KANIHA</v>
          </cell>
          <cell r="H8">
            <v>57</v>
          </cell>
          <cell r="I8">
            <v>834</v>
          </cell>
          <cell r="J8">
            <v>2.75</v>
          </cell>
        </row>
        <row r="9">
          <cell r="G9" t="str">
            <v>BALIPADA</v>
          </cell>
          <cell r="H9">
            <v>11</v>
          </cell>
          <cell r="I9">
            <v>363</v>
          </cell>
          <cell r="J9">
            <v>2.75</v>
          </cell>
        </row>
        <row r="10">
          <cell r="G10" t="str">
            <v>BADAGADA</v>
          </cell>
          <cell r="H10">
            <v>25</v>
          </cell>
          <cell r="I10">
            <v>736</v>
          </cell>
          <cell r="J10">
            <v>3.8</v>
          </cell>
        </row>
        <row r="11">
          <cell r="G11" t="str">
            <v>DERABISHI</v>
          </cell>
          <cell r="H11">
            <v>22</v>
          </cell>
          <cell r="I11">
            <v>497</v>
          </cell>
          <cell r="J11">
            <v>1.5</v>
          </cell>
        </row>
        <row r="12">
          <cell r="G12" t="str">
            <v>HALDI</v>
          </cell>
          <cell r="H12">
            <v>22</v>
          </cell>
          <cell r="I12">
            <v>243</v>
          </cell>
          <cell r="J12">
            <v>4.5</v>
          </cell>
        </row>
        <row r="13">
          <cell r="G13" t="str">
            <v>BERHAMPUR</v>
          </cell>
          <cell r="H13">
            <v>8</v>
          </cell>
          <cell r="I13">
            <v>33</v>
          </cell>
          <cell r="J13">
            <v>2.75</v>
          </cell>
        </row>
        <row r="14">
          <cell r="G14" t="str">
            <v>BERHAMPUR</v>
          </cell>
          <cell r="H14">
            <v>47</v>
          </cell>
          <cell r="I14">
            <v>1060</v>
          </cell>
          <cell r="J14">
            <v>2.75</v>
          </cell>
        </row>
        <row r="15">
          <cell r="G15" t="str">
            <v>JEYPORE</v>
          </cell>
          <cell r="H15">
            <v>18</v>
          </cell>
          <cell r="I15">
            <v>333</v>
          </cell>
          <cell r="J15">
            <v>4.8</v>
          </cell>
        </row>
        <row r="16">
          <cell r="G16" t="str">
            <v>JEYPORE</v>
          </cell>
          <cell r="H16">
            <v>17</v>
          </cell>
          <cell r="I16">
            <v>125</v>
          </cell>
          <cell r="J16">
            <v>4.8</v>
          </cell>
        </row>
        <row r="17">
          <cell r="G17" t="str">
            <v>JALESWAR</v>
          </cell>
          <cell r="H17">
            <v>38</v>
          </cell>
          <cell r="I17">
            <v>840</v>
          </cell>
          <cell r="J17">
            <v>2.75</v>
          </cell>
        </row>
        <row r="18">
          <cell r="G18" t="str">
            <v>CHANDOL</v>
          </cell>
          <cell r="H18">
            <v>13</v>
          </cell>
          <cell r="I18">
            <v>315</v>
          </cell>
          <cell r="J18">
            <v>1.5</v>
          </cell>
        </row>
        <row r="19">
          <cell r="G19" t="str">
            <v>BOINDA</v>
          </cell>
          <cell r="H19">
            <v>10</v>
          </cell>
          <cell r="I19">
            <v>116</v>
          </cell>
          <cell r="J19">
            <v>2.75</v>
          </cell>
        </row>
        <row r="20">
          <cell r="G20" t="str">
            <v>SARAT</v>
          </cell>
          <cell r="H20">
            <v>32</v>
          </cell>
          <cell r="I20">
            <v>719</v>
          </cell>
          <cell r="J20">
            <v>2.75</v>
          </cell>
        </row>
        <row r="21">
          <cell r="G21" t="str">
            <v>KUAMARA</v>
          </cell>
          <cell r="H21">
            <v>94</v>
          </cell>
          <cell r="I21">
            <v>2200</v>
          </cell>
          <cell r="J21">
            <v>2.75</v>
          </cell>
        </row>
        <row r="22">
          <cell r="G22" t="str">
            <v>KUAMARA</v>
          </cell>
          <cell r="H22">
            <v>17</v>
          </cell>
          <cell r="I22">
            <v>109</v>
          </cell>
          <cell r="J22">
            <v>2.75</v>
          </cell>
        </row>
        <row r="23">
          <cell r="G23" t="str">
            <v>BALIPADA</v>
          </cell>
          <cell r="H23">
            <v>57</v>
          </cell>
          <cell r="I23">
            <v>1126</v>
          </cell>
          <cell r="J23">
            <v>2.75</v>
          </cell>
        </row>
        <row r="24">
          <cell r="G24" t="str">
            <v>KUNDRA</v>
          </cell>
          <cell r="H24">
            <v>94</v>
          </cell>
          <cell r="I24">
            <v>2482</v>
          </cell>
          <cell r="J24">
            <v>4.8</v>
          </cell>
        </row>
        <row r="25">
          <cell r="G25" t="str">
            <v>BEGUNIAPADA</v>
          </cell>
          <cell r="H25">
            <v>82</v>
          </cell>
          <cell r="I25">
            <v>1856</v>
          </cell>
          <cell r="J25">
            <v>2.75</v>
          </cell>
        </row>
        <row r="26">
          <cell r="G26" t="str">
            <v>BERHAMPUR</v>
          </cell>
          <cell r="H26">
            <v>70</v>
          </cell>
          <cell r="I26">
            <v>1969</v>
          </cell>
          <cell r="J26">
            <v>2.75</v>
          </cell>
        </row>
        <row r="27">
          <cell r="G27" t="str">
            <v>CHARCHIKA (JSP)</v>
          </cell>
          <cell r="H27">
            <v>77</v>
          </cell>
          <cell r="I27">
            <v>1873</v>
          </cell>
          <cell r="J27">
            <v>1.5</v>
          </cell>
        </row>
        <row r="28">
          <cell r="G28" t="str">
            <v>DHENKANAL</v>
          </cell>
          <cell r="H28">
            <v>4</v>
          </cell>
          <cell r="I28">
            <v>79</v>
          </cell>
          <cell r="J28">
            <v>1.5</v>
          </cell>
        </row>
        <row r="29">
          <cell r="G29" t="str">
            <v>ANGUL</v>
          </cell>
          <cell r="H29">
            <v>20</v>
          </cell>
          <cell r="I29">
            <v>508</v>
          </cell>
          <cell r="J29">
            <v>2.75</v>
          </cell>
        </row>
        <row r="30">
          <cell r="G30" t="str">
            <v>ROURKELA</v>
          </cell>
          <cell r="H30">
            <v>100</v>
          </cell>
          <cell r="I30">
            <v>3163</v>
          </cell>
          <cell r="J30">
            <v>3.8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6">
          <cell r="G6" t="str">
            <v>BEGUNIAPADA</v>
          </cell>
          <cell r="H6">
            <v>27</v>
          </cell>
          <cell r="I6">
            <v>368</v>
          </cell>
          <cell r="J6">
            <v>2.75</v>
          </cell>
        </row>
        <row r="7">
          <cell r="G7" t="str">
            <v>BERHAMPUR</v>
          </cell>
          <cell r="H7">
            <v>6</v>
          </cell>
          <cell r="I7">
            <v>130</v>
          </cell>
          <cell r="J7">
            <v>2.75</v>
          </cell>
        </row>
        <row r="8">
          <cell r="G8" t="str">
            <v>LOCHAPADA</v>
          </cell>
          <cell r="H8">
            <v>7</v>
          </cell>
          <cell r="I8">
            <v>102</v>
          </cell>
          <cell r="J8">
            <v>2.75</v>
          </cell>
        </row>
        <row r="9">
          <cell r="G9" t="str">
            <v>JAGATSINGHPUR</v>
          </cell>
          <cell r="H9">
            <v>29</v>
          </cell>
          <cell r="I9">
            <v>407</v>
          </cell>
          <cell r="J9">
            <v>1.5</v>
          </cell>
        </row>
        <row r="10">
          <cell r="G10" t="str">
            <v>SARAT</v>
          </cell>
          <cell r="H10">
            <v>18</v>
          </cell>
          <cell r="I10">
            <v>419</v>
          </cell>
          <cell r="J10">
            <v>2.75</v>
          </cell>
        </row>
        <row r="11">
          <cell r="G11" t="str">
            <v>KAMATA BORIGUMA</v>
          </cell>
          <cell r="H11">
            <v>13</v>
          </cell>
          <cell r="I11">
            <v>224.9</v>
          </cell>
          <cell r="J11">
            <v>4.8</v>
          </cell>
        </row>
        <row r="12">
          <cell r="G12" t="str">
            <v>DHENKANAL</v>
          </cell>
          <cell r="H12">
            <v>58</v>
          </cell>
          <cell r="I12">
            <v>1083</v>
          </cell>
          <cell r="J12">
            <v>1.5</v>
          </cell>
        </row>
        <row r="13">
          <cell r="G13" t="str">
            <v>SHYAMKHUNTA</v>
          </cell>
          <cell r="H13">
            <v>108</v>
          </cell>
          <cell r="I13">
            <v>2900</v>
          </cell>
          <cell r="J13">
            <v>3.8</v>
          </cell>
        </row>
        <row r="14">
          <cell r="G14" t="str">
            <v>HALDI</v>
          </cell>
          <cell r="H14">
            <v>12</v>
          </cell>
          <cell r="I14">
            <v>82</v>
          </cell>
          <cell r="J14">
            <v>4.8</v>
          </cell>
        </row>
        <row r="15">
          <cell r="G15" t="str">
            <v>JEYPORE</v>
          </cell>
          <cell r="H15">
            <v>42</v>
          </cell>
          <cell r="I15">
            <v>356</v>
          </cell>
          <cell r="J15">
            <v>4.8</v>
          </cell>
        </row>
        <row r="16">
          <cell r="G16" t="str">
            <v>JEYPORE</v>
          </cell>
          <cell r="H16">
            <v>36</v>
          </cell>
          <cell r="I16">
            <v>360</v>
          </cell>
          <cell r="J16">
            <v>4.8</v>
          </cell>
        </row>
        <row r="17">
          <cell r="G17" t="str">
            <v>JEYPORE</v>
          </cell>
          <cell r="H17">
            <v>42</v>
          </cell>
          <cell r="I17">
            <v>1154</v>
          </cell>
          <cell r="J17">
            <v>4.8</v>
          </cell>
        </row>
        <row r="18">
          <cell r="G18" t="str">
            <v>PATTAMUNDAI</v>
          </cell>
          <cell r="H18">
            <v>88</v>
          </cell>
          <cell r="I18">
            <v>1600</v>
          </cell>
          <cell r="J18">
            <v>1.5</v>
          </cell>
        </row>
        <row r="19">
          <cell r="G19" t="str">
            <v>KUAMARA</v>
          </cell>
          <cell r="H19">
            <v>112</v>
          </cell>
          <cell r="I19">
            <v>2200</v>
          </cell>
          <cell r="J19">
            <v>2.75</v>
          </cell>
        </row>
        <row r="20">
          <cell r="G20" t="str">
            <v>BEGUNIAPADA</v>
          </cell>
          <cell r="H20">
            <v>72</v>
          </cell>
          <cell r="I20">
            <v>1691</v>
          </cell>
          <cell r="J20">
            <v>2.75</v>
          </cell>
        </row>
        <row r="21">
          <cell r="G21" t="str">
            <v>BALIPATANA</v>
          </cell>
          <cell r="H21">
            <v>16</v>
          </cell>
          <cell r="I21">
            <v>294</v>
          </cell>
          <cell r="J21">
            <v>1.5</v>
          </cell>
        </row>
        <row r="22">
          <cell r="G22" t="str">
            <v>BARIPADA</v>
          </cell>
          <cell r="H22">
            <v>15</v>
          </cell>
          <cell r="I22">
            <v>254</v>
          </cell>
          <cell r="J22">
            <v>2.75</v>
          </cell>
        </row>
        <row r="23">
          <cell r="G23" t="str">
            <v>JALESWAR</v>
          </cell>
          <cell r="H23">
            <v>31</v>
          </cell>
          <cell r="I23">
            <v>769</v>
          </cell>
          <cell r="J23">
            <v>2.75</v>
          </cell>
        </row>
        <row r="24">
          <cell r="G24" t="str">
            <v>BERHAMPUR</v>
          </cell>
          <cell r="H24">
            <v>19</v>
          </cell>
          <cell r="I24">
            <v>516</v>
          </cell>
          <cell r="J24">
            <v>2.75</v>
          </cell>
        </row>
        <row r="25">
          <cell r="G25" t="str">
            <v>SALIPUR</v>
          </cell>
          <cell r="H25">
            <v>29</v>
          </cell>
          <cell r="I25">
            <v>772</v>
          </cell>
          <cell r="J25">
            <v>1.5</v>
          </cell>
        </row>
        <row r="26">
          <cell r="G26" t="str">
            <v>MALKANGIRI</v>
          </cell>
          <cell r="H26">
            <v>103</v>
          </cell>
          <cell r="I26">
            <v>3163</v>
          </cell>
          <cell r="J26">
            <v>4.8</v>
          </cell>
        </row>
        <row r="27">
          <cell r="G27" t="str">
            <v>JAGATSINGHPUR</v>
          </cell>
          <cell r="H27">
            <v>33</v>
          </cell>
          <cell r="I27">
            <v>872</v>
          </cell>
          <cell r="J27">
            <v>1.5</v>
          </cell>
        </row>
        <row r="28">
          <cell r="G28" t="str">
            <v>CHARCHIKA</v>
          </cell>
          <cell r="H28">
            <v>24</v>
          </cell>
          <cell r="I28">
            <v>542</v>
          </cell>
          <cell r="J28">
            <v>1.5</v>
          </cell>
        </row>
        <row r="29">
          <cell r="G29" t="str">
            <v>KENDRAPARA</v>
          </cell>
          <cell r="H29">
            <v>39</v>
          </cell>
          <cell r="I29">
            <v>875</v>
          </cell>
          <cell r="J29">
            <v>1.5</v>
          </cell>
        </row>
        <row r="30">
          <cell r="G30" t="str">
            <v>ANGUL</v>
          </cell>
          <cell r="H30">
            <v>26</v>
          </cell>
          <cell r="I30">
            <v>293</v>
          </cell>
          <cell r="J30">
            <v>2.75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oice"/>
      <sheetName val="Sheet1"/>
    </sheetNames>
    <sheetDataSet>
      <sheetData sheetId="0">
        <row r="5">
          <cell r="F5" t="str">
            <v>JEYPORE</v>
          </cell>
          <cell r="G5">
            <v>5</v>
          </cell>
          <cell r="H5">
            <v>45</v>
          </cell>
          <cell r="I5">
            <v>4.8</v>
          </cell>
        </row>
        <row r="6">
          <cell r="F6" t="str">
            <v>KENDRAPARA</v>
          </cell>
          <cell r="G6">
            <v>16</v>
          </cell>
          <cell r="H6">
            <v>427</v>
          </cell>
          <cell r="I6">
            <v>1.5</v>
          </cell>
        </row>
        <row r="7">
          <cell r="F7" t="str">
            <v>PATRAPUR</v>
          </cell>
          <cell r="G7">
            <v>33</v>
          </cell>
          <cell r="H7">
            <v>224</v>
          </cell>
          <cell r="I7">
            <v>3.8</v>
          </cell>
        </row>
        <row r="8">
          <cell r="F8" t="str">
            <v>DHENKANAL</v>
          </cell>
          <cell r="G8">
            <v>168</v>
          </cell>
          <cell r="H8">
            <v>3470</v>
          </cell>
          <cell r="I8">
            <v>1.5</v>
          </cell>
        </row>
        <row r="9">
          <cell r="F9" t="str">
            <v>JAGATSINGHPUR</v>
          </cell>
          <cell r="G9">
            <v>55</v>
          </cell>
          <cell r="H9">
            <v>1592</v>
          </cell>
          <cell r="I9">
            <v>1.5</v>
          </cell>
        </row>
        <row r="10">
          <cell r="F10" t="str">
            <v>KUNDRA</v>
          </cell>
          <cell r="G10">
            <v>157</v>
          </cell>
          <cell r="H10">
            <v>3320</v>
          </cell>
          <cell r="I10">
            <v>4.8</v>
          </cell>
        </row>
        <row r="11">
          <cell r="F11" t="str">
            <v>GOGUA</v>
          </cell>
          <cell r="G11">
            <v>57</v>
          </cell>
          <cell r="H11">
            <v>1618.87</v>
          </cell>
          <cell r="I11">
            <v>1.5</v>
          </cell>
        </row>
        <row r="12">
          <cell r="F12" t="str">
            <v>JAGATSINGHPUR</v>
          </cell>
          <cell r="G12">
            <v>25</v>
          </cell>
          <cell r="H12">
            <v>791</v>
          </cell>
          <cell r="I12">
            <v>1.5</v>
          </cell>
        </row>
        <row r="13">
          <cell r="F13" t="str">
            <v>JAGATSINGHPUR</v>
          </cell>
          <cell r="G13">
            <v>52</v>
          </cell>
          <cell r="H13">
            <v>1088</v>
          </cell>
          <cell r="I13">
            <v>1.5</v>
          </cell>
        </row>
        <row r="14">
          <cell r="F14" t="str">
            <v>JAGATSINGHPUR</v>
          </cell>
          <cell r="G14">
            <v>10</v>
          </cell>
          <cell r="H14">
            <v>256</v>
          </cell>
          <cell r="I14">
            <v>1.5</v>
          </cell>
        </row>
        <row r="15">
          <cell r="F15" t="str">
            <v>CHHATRAPUR</v>
          </cell>
          <cell r="G15">
            <v>101</v>
          </cell>
          <cell r="H15">
            <v>1887</v>
          </cell>
          <cell r="I15">
            <v>2.75</v>
          </cell>
        </row>
        <row r="16">
          <cell r="F16" t="str">
            <v>BARIPADA</v>
          </cell>
          <cell r="G16">
            <v>15</v>
          </cell>
          <cell r="H16">
            <v>324</v>
          </cell>
          <cell r="I16">
            <v>2.75</v>
          </cell>
        </row>
        <row r="17">
          <cell r="F17" t="str">
            <v>SHYAMKHUNTA</v>
          </cell>
          <cell r="G17">
            <v>54</v>
          </cell>
          <cell r="H17">
            <v>1360</v>
          </cell>
          <cell r="I17">
            <v>3.8</v>
          </cell>
        </row>
        <row r="18">
          <cell r="F18" t="str">
            <v>BERHAMPUR</v>
          </cell>
          <cell r="G18">
            <v>11</v>
          </cell>
          <cell r="H18">
            <v>74</v>
          </cell>
          <cell r="I18">
            <v>2.75</v>
          </cell>
        </row>
        <row r="19">
          <cell r="F19" t="str">
            <v>JHARSUGUDA</v>
          </cell>
          <cell r="G19">
            <v>32</v>
          </cell>
          <cell r="H19">
            <v>930</v>
          </cell>
          <cell r="I19">
            <v>3.8</v>
          </cell>
        </row>
        <row r="20">
          <cell r="F20" t="str">
            <v>ANGUL</v>
          </cell>
          <cell r="G20">
            <v>11</v>
          </cell>
          <cell r="H20">
            <v>291</v>
          </cell>
          <cell r="I20">
            <v>2.75</v>
          </cell>
        </row>
        <row r="21">
          <cell r="F21" t="str">
            <v>BADAGADA</v>
          </cell>
          <cell r="G21">
            <v>44</v>
          </cell>
          <cell r="H21">
            <v>682</v>
          </cell>
          <cell r="I21">
            <v>3.8</v>
          </cell>
        </row>
        <row r="22">
          <cell r="F22" t="str">
            <v>LOCHAPADA</v>
          </cell>
          <cell r="G22">
            <v>11</v>
          </cell>
          <cell r="H22">
            <v>122</v>
          </cell>
          <cell r="I22">
            <v>2.75</v>
          </cell>
        </row>
        <row r="23">
          <cell r="F23" t="str">
            <v>MALKANGIRI</v>
          </cell>
          <cell r="G23">
            <v>100</v>
          </cell>
          <cell r="H23">
            <v>3163</v>
          </cell>
          <cell r="I23">
            <v>4.8</v>
          </cell>
        </row>
        <row r="24">
          <cell r="F24" t="str">
            <v>KUAMARA</v>
          </cell>
          <cell r="G24">
            <v>58</v>
          </cell>
          <cell r="H24">
            <v>407</v>
          </cell>
          <cell r="I24">
            <v>2.75</v>
          </cell>
        </row>
        <row r="25">
          <cell r="F25" t="str">
            <v>BERHAMPUR</v>
          </cell>
          <cell r="G25">
            <v>54</v>
          </cell>
          <cell r="H25">
            <v>1291</v>
          </cell>
          <cell r="I25">
            <v>2.75</v>
          </cell>
        </row>
        <row r="26">
          <cell r="F26" t="str">
            <v>BALIPATANA</v>
          </cell>
          <cell r="G26">
            <v>76</v>
          </cell>
          <cell r="H26">
            <v>1867</v>
          </cell>
          <cell r="I26">
            <v>1.5</v>
          </cell>
        </row>
        <row r="27">
          <cell r="F27" t="str">
            <v>NTPC KANIHA</v>
          </cell>
          <cell r="G27">
            <v>51</v>
          </cell>
          <cell r="H27">
            <v>959</v>
          </cell>
          <cell r="I27">
            <v>2.75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tabSelected="1" topLeftCell="A19" workbookViewId="0">
      <selection activeCell="N41" sqref="N41"/>
    </sheetView>
  </sheetViews>
  <sheetFormatPr defaultRowHeight="15"/>
  <cols>
    <col min="1" max="1" width="2.140625" style="1" customWidth="1"/>
    <col min="2" max="2" width="3.42578125" style="1" bestFit="1" customWidth="1"/>
    <col min="3" max="3" width="10.7109375" style="1" bestFit="1" customWidth="1"/>
    <col min="4" max="4" width="11.7109375" style="1" bestFit="1" customWidth="1"/>
    <col min="5" max="5" width="8.7109375" style="1" bestFit="1" customWidth="1"/>
    <col min="6" max="6" width="6.42578125" style="1" bestFit="1" customWidth="1"/>
    <col min="7" max="7" width="17.28515625" style="1" customWidth="1"/>
    <col min="8" max="8" width="5.85546875" style="1" customWidth="1"/>
    <col min="9" max="9" width="8.28515625" style="5" bestFit="1" customWidth="1"/>
    <col min="10" max="10" width="6" style="2" customWidth="1"/>
    <col min="11" max="11" width="7.5703125" style="2" bestFit="1" customWidth="1"/>
    <col min="12" max="12" width="6.42578125" style="2" bestFit="1" customWidth="1"/>
    <col min="13" max="13" width="8.5703125" style="2" bestFit="1" customWidth="1"/>
    <col min="14" max="14" width="42.7109375" style="1" bestFit="1" customWidth="1"/>
    <col min="15" max="16384" width="9.140625" style="1"/>
  </cols>
  <sheetData>
    <row r="1" spans="2:14" ht="76.5" customHeight="1" thickBot="1">
      <c r="B1" s="51"/>
      <c r="C1" s="52"/>
      <c r="D1" s="52"/>
      <c r="E1" s="52"/>
      <c r="F1" s="52"/>
      <c r="G1" s="52"/>
      <c r="H1" s="52"/>
      <c r="I1" s="45" t="s">
        <v>15</v>
      </c>
      <c r="J1" s="46"/>
      <c r="K1" s="46"/>
      <c r="L1" s="46"/>
      <c r="M1" s="47"/>
    </row>
    <row r="2" spans="2:14" ht="69" customHeight="1" thickBot="1">
      <c r="B2" s="53" t="s">
        <v>158</v>
      </c>
      <c r="C2" s="54"/>
      <c r="D2" s="54"/>
      <c r="E2" s="54"/>
      <c r="F2" s="54"/>
      <c r="G2" s="54"/>
      <c r="H2" s="55"/>
      <c r="I2" s="48" t="s">
        <v>160</v>
      </c>
      <c r="J2" s="49"/>
      <c r="K2" s="49"/>
      <c r="L2" s="49"/>
      <c r="M2" s="50"/>
      <c r="N2" s="2"/>
    </row>
    <row r="3" spans="2:14" s="6" customFormat="1" ht="13.7" customHeight="1" thickBot="1">
      <c r="B3" s="14" t="s">
        <v>13</v>
      </c>
      <c r="C3" s="15" t="s">
        <v>4</v>
      </c>
      <c r="D3" s="15" t="s">
        <v>14</v>
      </c>
      <c r="E3" s="15" t="s">
        <v>16</v>
      </c>
      <c r="F3" s="15" t="s">
        <v>5</v>
      </c>
      <c r="G3" s="15" t="s">
        <v>6</v>
      </c>
      <c r="H3" s="15" t="s">
        <v>7</v>
      </c>
      <c r="I3" s="15" t="s">
        <v>0</v>
      </c>
      <c r="J3" s="16" t="s">
        <v>8</v>
      </c>
      <c r="K3" s="16" t="s">
        <v>10</v>
      </c>
      <c r="L3" s="16" t="s">
        <v>11</v>
      </c>
      <c r="M3" s="17" t="s">
        <v>12</v>
      </c>
      <c r="N3" s="10" t="s">
        <v>18</v>
      </c>
    </row>
    <row r="4" spans="2:14" s="6" customFormat="1" ht="13.7" customHeight="1">
      <c r="B4" s="29">
        <v>1</v>
      </c>
      <c r="C4" s="30" t="s">
        <v>36</v>
      </c>
      <c r="D4" s="30" t="s">
        <v>37</v>
      </c>
      <c r="E4" s="30" t="s">
        <v>38</v>
      </c>
      <c r="F4" s="31" t="s">
        <v>9</v>
      </c>
      <c r="G4" s="30" t="s">
        <v>17</v>
      </c>
      <c r="H4" s="30">
        <v>36</v>
      </c>
      <c r="I4" s="30">
        <v>409</v>
      </c>
      <c r="J4" s="32">
        <f>VLOOKUP(G4,[1]Invoice!$G$4:$J$35,4,FALSE)</f>
        <v>2.75</v>
      </c>
      <c r="K4" s="32">
        <f t="shared" ref="K4:K38" si="0">H4*12</f>
        <v>432</v>
      </c>
      <c r="L4" s="32">
        <v>35</v>
      </c>
      <c r="M4" s="33">
        <f t="shared" ref="M4:M38" si="1">I4*J4+K4+L4</f>
        <v>1591.75</v>
      </c>
      <c r="N4" s="11" t="s">
        <v>22</v>
      </c>
    </row>
    <row r="5" spans="2:14" s="6" customFormat="1" ht="13.7" customHeight="1">
      <c r="B5" s="12">
        <f>B4+1</f>
        <v>2</v>
      </c>
      <c r="C5" s="7" t="s">
        <v>36</v>
      </c>
      <c r="D5" s="7" t="s">
        <v>42</v>
      </c>
      <c r="E5" s="7" t="s">
        <v>43</v>
      </c>
      <c r="F5" s="24" t="s">
        <v>9</v>
      </c>
      <c r="G5" s="7" t="s">
        <v>2</v>
      </c>
      <c r="H5" s="7">
        <v>10</v>
      </c>
      <c r="I5" s="7">
        <v>270</v>
      </c>
      <c r="J5" s="8">
        <f>VLOOKUP(G5,[1]Invoice!$G$4:$J$35,4,FALSE)</f>
        <v>2.75</v>
      </c>
      <c r="K5" s="8">
        <f t="shared" si="0"/>
        <v>120</v>
      </c>
      <c r="L5" s="8">
        <v>35</v>
      </c>
      <c r="M5" s="13">
        <f t="shared" si="1"/>
        <v>897.5</v>
      </c>
      <c r="N5" s="11" t="s">
        <v>23</v>
      </c>
    </row>
    <row r="6" spans="2:14" s="6" customFormat="1" ht="13.7" customHeight="1">
      <c r="B6" s="12">
        <f t="shared" ref="B6:B38" si="2">B5+1</f>
        <v>3</v>
      </c>
      <c r="C6" s="7" t="s">
        <v>44</v>
      </c>
      <c r="D6" s="7" t="s">
        <v>45</v>
      </c>
      <c r="E6" s="7" t="s">
        <v>46</v>
      </c>
      <c r="F6" s="24" t="s">
        <v>9</v>
      </c>
      <c r="G6" s="7" t="s">
        <v>47</v>
      </c>
      <c r="H6" s="7">
        <v>20</v>
      </c>
      <c r="I6" s="7">
        <v>430</v>
      </c>
      <c r="J6" s="8">
        <f>VLOOKUP(G6,[2]Invoice!$G$5:$J$48,4,FALSE)</f>
        <v>3.8</v>
      </c>
      <c r="K6" s="8">
        <f t="shared" si="0"/>
        <v>240</v>
      </c>
      <c r="L6" s="8">
        <v>35</v>
      </c>
      <c r="M6" s="13">
        <f t="shared" si="1"/>
        <v>1909</v>
      </c>
      <c r="N6" s="11" t="s">
        <v>48</v>
      </c>
    </row>
    <row r="7" spans="2:14" s="6" customFormat="1" ht="13.7" customHeight="1">
      <c r="B7" s="12">
        <f t="shared" si="2"/>
        <v>4</v>
      </c>
      <c r="C7" s="7" t="s">
        <v>49</v>
      </c>
      <c r="D7" s="7" t="s">
        <v>50</v>
      </c>
      <c r="E7" s="7" t="s">
        <v>51</v>
      </c>
      <c r="F7" s="24" t="s">
        <v>9</v>
      </c>
      <c r="G7" s="7" t="s">
        <v>52</v>
      </c>
      <c r="H7" s="7">
        <v>100</v>
      </c>
      <c r="I7" s="7">
        <v>3163</v>
      </c>
      <c r="J7" s="8">
        <f>VLOOKUP(G7,[3]Invoice!$G$4:$J$38,4,FALSE)</f>
        <v>1.5</v>
      </c>
      <c r="K7" s="8">
        <f t="shared" si="0"/>
        <v>1200</v>
      </c>
      <c r="L7" s="8">
        <v>35</v>
      </c>
      <c r="M7" s="13">
        <f t="shared" si="1"/>
        <v>5979.5</v>
      </c>
      <c r="N7" s="11" t="s">
        <v>53</v>
      </c>
    </row>
    <row r="8" spans="2:14" s="6" customFormat="1" ht="13.7" customHeight="1">
      <c r="B8" s="12">
        <f t="shared" si="2"/>
        <v>5</v>
      </c>
      <c r="C8" s="7" t="s">
        <v>49</v>
      </c>
      <c r="D8" s="7" t="s">
        <v>54</v>
      </c>
      <c r="E8" s="7" t="s">
        <v>55</v>
      </c>
      <c r="F8" s="24" t="s">
        <v>9</v>
      </c>
      <c r="G8" s="7" t="s">
        <v>56</v>
      </c>
      <c r="H8" s="7">
        <v>51</v>
      </c>
      <c r="I8" s="7">
        <v>751</v>
      </c>
      <c r="J8" s="8">
        <f>VLOOKUP(G8,[4]Invoice!$G$5:$J$30,4,FALSE)</f>
        <v>4.8</v>
      </c>
      <c r="K8" s="8">
        <f t="shared" si="0"/>
        <v>612</v>
      </c>
      <c r="L8" s="8">
        <v>35</v>
      </c>
      <c r="M8" s="13">
        <f t="shared" si="1"/>
        <v>4251.7999999999993</v>
      </c>
      <c r="N8" s="11" t="s">
        <v>57</v>
      </c>
    </row>
    <row r="9" spans="2:14" s="6" customFormat="1" ht="13.7" customHeight="1">
      <c r="B9" s="12">
        <f t="shared" si="2"/>
        <v>6</v>
      </c>
      <c r="C9" s="7" t="s">
        <v>49</v>
      </c>
      <c r="D9" s="7" t="s">
        <v>58</v>
      </c>
      <c r="E9" s="7" t="s">
        <v>59</v>
      </c>
      <c r="F9" s="24" t="s">
        <v>9</v>
      </c>
      <c r="G9" s="7" t="s">
        <v>56</v>
      </c>
      <c r="H9" s="7">
        <v>86</v>
      </c>
      <c r="I9" s="7">
        <v>2105</v>
      </c>
      <c r="J9" s="8">
        <f>VLOOKUP(G9,[4]Invoice!$G$5:$J$30,4,FALSE)</f>
        <v>4.8</v>
      </c>
      <c r="K9" s="8">
        <f t="shared" si="0"/>
        <v>1032</v>
      </c>
      <c r="L9" s="8">
        <v>35</v>
      </c>
      <c r="M9" s="13">
        <f t="shared" si="1"/>
        <v>11171</v>
      </c>
      <c r="N9" s="11" t="s">
        <v>57</v>
      </c>
    </row>
    <row r="10" spans="2:14" s="6" customFormat="1" ht="13.7" customHeight="1">
      <c r="B10" s="12">
        <f t="shared" si="2"/>
        <v>7</v>
      </c>
      <c r="C10" s="7" t="s">
        <v>49</v>
      </c>
      <c r="D10" s="7" t="s">
        <v>60</v>
      </c>
      <c r="E10" s="7" t="s">
        <v>61</v>
      </c>
      <c r="F10" s="24" t="s">
        <v>9</v>
      </c>
      <c r="G10" s="7" t="s">
        <v>1</v>
      </c>
      <c r="H10" s="7">
        <v>16</v>
      </c>
      <c r="I10" s="7">
        <v>185</v>
      </c>
      <c r="J10" s="8">
        <f>VLOOKUP(G10,[1]Invoice!$G$4:$J$35,4,FALSE)</f>
        <v>4.8</v>
      </c>
      <c r="K10" s="8">
        <f t="shared" si="0"/>
        <v>192</v>
      </c>
      <c r="L10" s="8">
        <v>35</v>
      </c>
      <c r="M10" s="13">
        <f t="shared" si="1"/>
        <v>1115</v>
      </c>
      <c r="N10" s="11" t="s">
        <v>28</v>
      </c>
    </row>
    <row r="11" spans="2:14" s="6" customFormat="1" ht="13.7" customHeight="1">
      <c r="B11" s="12">
        <f t="shared" si="2"/>
        <v>8</v>
      </c>
      <c r="C11" s="7" t="s">
        <v>49</v>
      </c>
      <c r="D11" s="7" t="s">
        <v>62</v>
      </c>
      <c r="E11" s="7" t="s">
        <v>63</v>
      </c>
      <c r="F11" s="24" t="s">
        <v>9</v>
      </c>
      <c r="G11" s="9" t="s">
        <v>64</v>
      </c>
      <c r="H11" s="7">
        <v>22</v>
      </c>
      <c r="I11" s="7">
        <v>325</v>
      </c>
      <c r="J11" s="8">
        <f>VLOOKUP(G11,[3]Invoice!$G$4:$J$38,4,FALSE)</f>
        <v>4.8</v>
      </c>
      <c r="K11" s="8">
        <f t="shared" si="0"/>
        <v>264</v>
      </c>
      <c r="L11" s="8">
        <v>35</v>
      </c>
      <c r="M11" s="13">
        <f t="shared" si="1"/>
        <v>1859</v>
      </c>
      <c r="N11" s="11" t="s">
        <v>65</v>
      </c>
    </row>
    <row r="12" spans="2:14" s="6" customFormat="1" ht="13.7" customHeight="1">
      <c r="B12" s="12">
        <f t="shared" si="2"/>
        <v>9</v>
      </c>
      <c r="C12" s="7" t="s">
        <v>49</v>
      </c>
      <c r="D12" s="7" t="s">
        <v>66</v>
      </c>
      <c r="E12" s="7" t="s">
        <v>67</v>
      </c>
      <c r="F12" s="24" t="s">
        <v>9</v>
      </c>
      <c r="G12" s="7" t="s">
        <v>68</v>
      </c>
      <c r="H12" s="7">
        <v>37</v>
      </c>
      <c r="I12" s="7">
        <v>450</v>
      </c>
      <c r="J12" s="8">
        <v>4.8</v>
      </c>
      <c r="K12" s="8">
        <f t="shared" si="0"/>
        <v>444</v>
      </c>
      <c r="L12" s="8">
        <v>35</v>
      </c>
      <c r="M12" s="13">
        <f t="shared" si="1"/>
        <v>2639</v>
      </c>
      <c r="N12" s="11" t="s">
        <v>69</v>
      </c>
    </row>
    <row r="13" spans="2:14" s="6" customFormat="1" ht="13.7" customHeight="1">
      <c r="B13" s="12">
        <f t="shared" si="2"/>
        <v>10</v>
      </c>
      <c r="C13" s="7" t="s">
        <v>70</v>
      </c>
      <c r="D13" s="7" t="s">
        <v>71</v>
      </c>
      <c r="E13" s="7" t="s">
        <v>72</v>
      </c>
      <c r="F13" s="24" t="s">
        <v>9</v>
      </c>
      <c r="G13" s="7" t="s">
        <v>73</v>
      </c>
      <c r="H13" s="7">
        <v>71</v>
      </c>
      <c r="I13" s="7">
        <v>1833</v>
      </c>
      <c r="J13" s="8">
        <f>VLOOKUP(G13,[5]Invoice!$G$6:$J$30,4,FALSE)</f>
        <v>1.5</v>
      </c>
      <c r="K13" s="8">
        <f t="shared" si="0"/>
        <v>852</v>
      </c>
      <c r="L13" s="8">
        <v>35</v>
      </c>
      <c r="M13" s="13">
        <f t="shared" si="1"/>
        <v>3636.5</v>
      </c>
      <c r="N13" s="11" t="s">
        <v>74</v>
      </c>
    </row>
    <row r="14" spans="2:14" s="6" customFormat="1" ht="13.7" customHeight="1">
      <c r="B14" s="12">
        <f t="shared" si="2"/>
        <v>11</v>
      </c>
      <c r="C14" s="7" t="s">
        <v>70</v>
      </c>
      <c r="D14" s="7" t="s">
        <v>75</v>
      </c>
      <c r="E14" s="7" t="s">
        <v>76</v>
      </c>
      <c r="F14" s="24" t="s">
        <v>9</v>
      </c>
      <c r="G14" s="7" t="s">
        <v>77</v>
      </c>
      <c r="H14" s="7">
        <v>10</v>
      </c>
      <c r="I14" s="7">
        <v>90</v>
      </c>
      <c r="J14" s="8">
        <f>VLOOKUP(G14,[5]Invoice!$G$6:$J$30,4,FALSE)</f>
        <v>1.5</v>
      </c>
      <c r="K14" s="8">
        <f t="shared" si="0"/>
        <v>120</v>
      </c>
      <c r="L14" s="8">
        <v>35</v>
      </c>
      <c r="M14" s="13">
        <f t="shared" si="1"/>
        <v>290</v>
      </c>
      <c r="N14" s="11" t="s">
        <v>78</v>
      </c>
    </row>
    <row r="15" spans="2:14" s="6" customFormat="1" ht="13.7" customHeight="1">
      <c r="B15" s="12">
        <f t="shared" si="2"/>
        <v>12</v>
      </c>
      <c r="C15" s="7" t="s">
        <v>70</v>
      </c>
      <c r="D15" s="7" t="s">
        <v>79</v>
      </c>
      <c r="E15" s="7" t="s">
        <v>80</v>
      </c>
      <c r="F15" s="24" t="s">
        <v>9</v>
      </c>
      <c r="G15" s="7" t="s">
        <v>3</v>
      </c>
      <c r="H15" s="7">
        <v>13</v>
      </c>
      <c r="I15" s="7">
        <v>146</v>
      </c>
      <c r="J15" s="8">
        <f>VLOOKUP(G15,[1]Invoice!$G$4:$J$35,4,FALSE)</f>
        <v>1.5</v>
      </c>
      <c r="K15" s="8">
        <f t="shared" si="0"/>
        <v>156</v>
      </c>
      <c r="L15" s="8">
        <v>35</v>
      </c>
      <c r="M15" s="13">
        <f t="shared" si="1"/>
        <v>410</v>
      </c>
      <c r="N15" s="11" t="s">
        <v>21</v>
      </c>
    </row>
    <row r="16" spans="2:14" s="6" customFormat="1" ht="13.7" customHeight="1">
      <c r="B16" s="12">
        <f t="shared" si="2"/>
        <v>13</v>
      </c>
      <c r="C16" s="7" t="s">
        <v>70</v>
      </c>
      <c r="D16" s="7" t="s">
        <v>81</v>
      </c>
      <c r="E16" s="7" t="s">
        <v>82</v>
      </c>
      <c r="F16" s="24" t="s">
        <v>9</v>
      </c>
      <c r="G16" s="7" t="s">
        <v>26</v>
      </c>
      <c r="H16" s="7">
        <v>24</v>
      </c>
      <c r="I16" s="7">
        <v>408</v>
      </c>
      <c r="J16" s="8">
        <f>VLOOKUP(G16,[1]Invoice!$G$4:$J$35,4,FALSE)</f>
        <v>3.8</v>
      </c>
      <c r="K16" s="8">
        <f t="shared" si="0"/>
        <v>288</v>
      </c>
      <c r="L16" s="8">
        <v>35</v>
      </c>
      <c r="M16" s="13">
        <f t="shared" si="1"/>
        <v>1873.3999999999999</v>
      </c>
      <c r="N16" s="11" t="s">
        <v>27</v>
      </c>
    </row>
    <row r="17" spans="2:14" s="6" customFormat="1" ht="13.7" customHeight="1">
      <c r="B17" s="12">
        <f t="shared" si="2"/>
        <v>14</v>
      </c>
      <c r="C17" s="7" t="s">
        <v>83</v>
      </c>
      <c r="D17" s="7" t="s">
        <v>84</v>
      </c>
      <c r="E17" s="7" t="s">
        <v>85</v>
      </c>
      <c r="F17" s="24" t="s">
        <v>9</v>
      </c>
      <c r="G17" s="7" t="s">
        <v>2</v>
      </c>
      <c r="H17" s="7">
        <v>27</v>
      </c>
      <c r="I17" s="7">
        <v>530</v>
      </c>
      <c r="J17" s="8">
        <f>VLOOKUP(G17,[1]Invoice!$G$4:$J$35,4,FALSE)</f>
        <v>2.75</v>
      </c>
      <c r="K17" s="8">
        <f t="shared" si="0"/>
        <v>324</v>
      </c>
      <c r="L17" s="8">
        <v>35</v>
      </c>
      <c r="M17" s="13">
        <f t="shared" si="1"/>
        <v>1816.5</v>
      </c>
      <c r="N17" s="11" t="s">
        <v>20</v>
      </c>
    </row>
    <row r="18" spans="2:14" s="6" customFormat="1" ht="13.7" customHeight="1">
      <c r="B18" s="12">
        <f t="shared" si="2"/>
        <v>15</v>
      </c>
      <c r="C18" s="7" t="s">
        <v>83</v>
      </c>
      <c r="D18" s="7" t="s">
        <v>86</v>
      </c>
      <c r="E18" s="7" t="s">
        <v>87</v>
      </c>
      <c r="F18" s="24" t="s">
        <v>9</v>
      </c>
      <c r="G18" s="7" t="s">
        <v>2</v>
      </c>
      <c r="H18" s="7">
        <v>22</v>
      </c>
      <c r="I18" s="7">
        <v>490</v>
      </c>
      <c r="J18" s="8">
        <f>VLOOKUP(G18,[1]Invoice!$G$4:$J$35,4,FALSE)</f>
        <v>2.75</v>
      </c>
      <c r="K18" s="8">
        <f t="shared" si="0"/>
        <v>264</v>
      </c>
      <c r="L18" s="8">
        <v>35</v>
      </c>
      <c r="M18" s="13">
        <f t="shared" si="1"/>
        <v>1646.5</v>
      </c>
      <c r="N18" s="11" t="s">
        <v>31</v>
      </c>
    </row>
    <row r="19" spans="2:14" s="6" customFormat="1" ht="13.7" customHeight="1">
      <c r="B19" s="12">
        <f t="shared" si="2"/>
        <v>16</v>
      </c>
      <c r="C19" s="7" t="s">
        <v>88</v>
      </c>
      <c r="D19" s="7" t="s">
        <v>89</v>
      </c>
      <c r="E19" s="7" t="s">
        <v>90</v>
      </c>
      <c r="F19" s="24" t="s">
        <v>9</v>
      </c>
      <c r="G19" s="7" t="s">
        <v>33</v>
      </c>
      <c r="H19" s="7">
        <v>7</v>
      </c>
      <c r="I19" s="7">
        <v>90</v>
      </c>
      <c r="J19" s="8">
        <f>VLOOKUP(G19,[1]Invoice!$G$4:$J$35,4,FALSE)</f>
        <v>1.5</v>
      </c>
      <c r="K19" s="8">
        <f t="shared" si="0"/>
        <v>84</v>
      </c>
      <c r="L19" s="8">
        <v>35</v>
      </c>
      <c r="M19" s="13">
        <f t="shared" si="1"/>
        <v>254</v>
      </c>
      <c r="N19" s="11" t="s">
        <v>34</v>
      </c>
    </row>
    <row r="20" spans="2:14" s="6" customFormat="1" ht="13.7" customHeight="1">
      <c r="B20" s="12">
        <f t="shared" si="2"/>
        <v>17</v>
      </c>
      <c r="C20" s="7" t="s">
        <v>91</v>
      </c>
      <c r="D20" s="7" t="s">
        <v>92</v>
      </c>
      <c r="E20" s="7" t="s">
        <v>93</v>
      </c>
      <c r="F20" s="24" t="s">
        <v>9</v>
      </c>
      <c r="G20" s="7" t="s">
        <v>33</v>
      </c>
      <c r="H20" s="7">
        <v>1</v>
      </c>
      <c r="I20" s="7">
        <v>7</v>
      </c>
      <c r="J20" s="8">
        <f>VLOOKUP(G20,[1]Invoice!$G$4:$J$35,4,FALSE)</f>
        <v>1.5</v>
      </c>
      <c r="K20" s="8">
        <f t="shared" si="0"/>
        <v>12</v>
      </c>
      <c r="L20" s="8">
        <v>35</v>
      </c>
      <c r="M20" s="13">
        <f t="shared" si="1"/>
        <v>57.5</v>
      </c>
      <c r="N20" s="11" t="s">
        <v>34</v>
      </c>
    </row>
    <row r="21" spans="2:14" s="6" customFormat="1" ht="13.7" customHeight="1">
      <c r="B21" s="12">
        <f t="shared" si="2"/>
        <v>18</v>
      </c>
      <c r="C21" s="7" t="s">
        <v>94</v>
      </c>
      <c r="D21" s="7" t="s">
        <v>95</v>
      </c>
      <c r="E21" s="7" t="s">
        <v>96</v>
      </c>
      <c r="F21" s="24" t="s">
        <v>9</v>
      </c>
      <c r="G21" s="7" t="s">
        <v>97</v>
      </c>
      <c r="H21" s="7">
        <v>46</v>
      </c>
      <c r="I21" s="7">
        <v>814</v>
      </c>
      <c r="J21" s="8">
        <f>VLOOKUP(G21,[5]Invoice!$G$6:$J$30,4,FALSE)</f>
        <v>2.75</v>
      </c>
      <c r="K21" s="8">
        <f t="shared" si="0"/>
        <v>552</v>
      </c>
      <c r="L21" s="8">
        <v>35</v>
      </c>
      <c r="M21" s="13">
        <f t="shared" si="1"/>
        <v>2825.5</v>
      </c>
      <c r="N21" s="11" t="s">
        <v>98</v>
      </c>
    </row>
    <row r="22" spans="2:14" s="6" customFormat="1" ht="13.7" customHeight="1">
      <c r="B22" s="12">
        <f t="shared" si="2"/>
        <v>19</v>
      </c>
      <c r="C22" s="7" t="s">
        <v>94</v>
      </c>
      <c r="D22" s="7" t="s">
        <v>99</v>
      </c>
      <c r="E22" s="7" t="s">
        <v>100</v>
      </c>
      <c r="F22" s="24" t="s">
        <v>9</v>
      </c>
      <c r="G22" s="7" t="s">
        <v>3</v>
      </c>
      <c r="H22" s="7">
        <v>7</v>
      </c>
      <c r="I22" s="7">
        <v>166</v>
      </c>
      <c r="J22" s="8">
        <f>VLOOKUP(G22,[1]Invoice!$G$4:$J$35,4,FALSE)</f>
        <v>1.5</v>
      </c>
      <c r="K22" s="8">
        <f t="shared" si="0"/>
        <v>84</v>
      </c>
      <c r="L22" s="8">
        <v>35</v>
      </c>
      <c r="M22" s="13">
        <f t="shared" si="1"/>
        <v>368</v>
      </c>
      <c r="N22" s="11" t="s">
        <v>21</v>
      </c>
    </row>
    <row r="23" spans="2:14" s="6" customFormat="1" ht="13.7" customHeight="1">
      <c r="B23" s="12">
        <f t="shared" si="2"/>
        <v>20</v>
      </c>
      <c r="C23" s="7" t="s">
        <v>101</v>
      </c>
      <c r="D23" s="7" t="s">
        <v>102</v>
      </c>
      <c r="E23" s="7" t="s">
        <v>103</v>
      </c>
      <c r="F23" s="24" t="s">
        <v>9</v>
      </c>
      <c r="G23" s="7" t="s">
        <v>104</v>
      </c>
      <c r="H23" s="7">
        <v>23</v>
      </c>
      <c r="I23" s="7">
        <v>423</v>
      </c>
      <c r="J23" s="8">
        <v>2.75</v>
      </c>
      <c r="K23" s="8">
        <f t="shared" si="0"/>
        <v>276</v>
      </c>
      <c r="L23" s="8">
        <v>35</v>
      </c>
      <c r="M23" s="13">
        <f t="shared" si="1"/>
        <v>1474.25</v>
      </c>
      <c r="N23" s="11" t="s">
        <v>105</v>
      </c>
    </row>
    <row r="24" spans="2:14" s="6" customFormat="1" ht="13.7" customHeight="1">
      <c r="B24" s="12">
        <f t="shared" si="2"/>
        <v>21</v>
      </c>
      <c r="C24" s="7" t="s">
        <v>106</v>
      </c>
      <c r="D24" s="7" t="s">
        <v>107</v>
      </c>
      <c r="E24" s="7" t="s">
        <v>108</v>
      </c>
      <c r="F24" s="24" t="s">
        <v>9</v>
      </c>
      <c r="G24" s="7" t="s">
        <v>2</v>
      </c>
      <c r="H24" s="7">
        <v>7</v>
      </c>
      <c r="I24" s="7">
        <v>152</v>
      </c>
      <c r="J24" s="8">
        <f>VLOOKUP(G24,[1]Invoice!$G$4:$J$35,4,FALSE)</f>
        <v>2.75</v>
      </c>
      <c r="K24" s="8">
        <f t="shared" si="0"/>
        <v>84</v>
      </c>
      <c r="L24" s="8">
        <v>35</v>
      </c>
      <c r="M24" s="13">
        <f t="shared" si="1"/>
        <v>537</v>
      </c>
      <c r="N24" s="11" t="s">
        <v>23</v>
      </c>
    </row>
    <row r="25" spans="2:14" s="6" customFormat="1" ht="13.7" customHeight="1">
      <c r="B25" s="12">
        <f t="shared" si="2"/>
        <v>22</v>
      </c>
      <c r="C25" s="7" t="s">
        <v>109</v>
      </c>
      <c r="D25" s="7" t="s">
        <v>110</v>
      </c>
      <c r="E25" s="7" t="s">
        <v>111</v>
      </c>
      <c r="F25" s="24" t="s">
        <v>9</v>
      </c>
      <c r="G25" s="7" t="s">
        <v>112</v>
      </c>
      <c r="H25" s="7">
        <v>14</v>
      </c>
      <c r="I25" s="7">
        <v>183</v>
      </c>
      <c r="J25" s="8">
        <v>4.8</v>
      </c>
      <c r="K25" s="8">
        <f t="shared" si="0"/>
        <v>168</v>
      </c>
      <c r="L25" s="8">
        <v>35</v>
      </c>
      <c r="M25" s="13">
        <f t="shared" si="1"/>
        <v>1081.4000000000001</v>
      </c>
      <c r="N25" s="11" t="s">
        <v>113</v>
      </c>
    </row>
    <row r="26" spans="2:14" s="6" customFormat="1" ht="13.7" customHeight="1">
      <c r="B26" s="12">
        <f t="shared" si="2"/>
        <v>23</v>
      </c>
      <c r="C26" s="7" t="s">
        <v>109</v>
      </c>
      <c r="D26" s="7" t="s">
        <v>114</v>
      </c>
      <c r="E26" s="7" t="s">
        <v>115</v>
      </c>
      <c r="F26" s="24" t="s">
        <v>9</v>
      </c>
      <c r="G26" s="7" t="s">
        <v>33</v>
      </c>
      <c r="H26" s="7">
        <v>7</v>
      </c>
      <c r="I26" s="7">
        <v>120</v>
      </c>
      <c r="J26" s="8">
        <f>VLOOKUP(G26,[1]Invoice!$G$4:$J$35,4,FALSE)</f>
        <v>1.5</v>
      </c>
      <c r="K26" s="8">
        <f t="shared" si="0"/>
        <v>84</v>
      </c>
      <c r="L26" s="8">
        <v>35</v>
      </c>
      <c r="M26" s="13">
        <f t="shared" si="1"/>
        <v>299</v>
      </c>
      <c r="N26" s="11" t="s">
        <v>34</v>
      </c>
    </row>
    <row r="27" spans="2:14" s="6" customFormat="1" ht="13.7" customHeight="1">
      <c r="B27" s="12">
        <f t="shared" si="2"/>
        <v>24</v>
      </c>
      <c r="C27" s="7" t="s">
        <v>109</v>
      </c>
      <c r="D27" s="7" t="s">
        <v>116</v>
      </c>
      <c r="E27" s="7" t="s">
        <v>117</v>
      </c>
      <c r="F27" s="24" t="s">
        <v>9</v>
      </c>
      <c r="G27" s="7" t="s">
        <v>118</v>
      </c>
      <c r="H27" s="7">
        <v>70</v>
      </c>
      <c r="I27" s="7">
        <v>579</v>
      </c>
      <c r="J27" s="8">
        <v>3.8</v>
      </c>
      <c r="K27" s="8">
        <f t="shared" si="0"/>
        <v>840</v>
      </c>
      <c r="L27" s="8">
        <v>35</v>
      </c>
      <c r="M27" s="13">
        <f t="shared" si="1"/>
        <v>3075.2</v>
      </c>
      <c r="N27" s="11" t="s">
        <v>119</v>
      </c>
    </row>
    <row r="28" spans="2:14" s="6" customFormat="1" ht="13.7" customHeight="1">
      <c r="B28" s="12">
        <f t="shared" si="2"/>
        <v>25</v>
      </c>
      <c r="C28" s="7" t="s">
        <v>120</v>
      </c>
      <c r="D28" s="7" t="s">
        <v>121</v>
      </c>
      <c r="E28" s="7" t="s">
        <v>122</v>
      </c>
      <c r="F28" s="24" t="s">
        <v>9</v>
      </c>
      <c r="G28" s="7" t="s">
        <v>123</v>
      </c>
      <c r="H28" s="7">
        <v>33</v>
      </c>
      <c r="I28" s="7">
        <v>424</v>
      </c>
      <c r="J28" s="8">
        <v>3.8</v>
      </c>
      <c r="K28" s="8">
        <f t="shared" si="0"/>
        <v>396</v>
      </c>
      <c r="L28" s="8">
        <v>35</v>
      </c>
      <c r="M28" s="13">
        <f t="shared" si="1"/>
        <v>2042.1999999999998</v>
      </c>
      <c r="N28" s="11" t="s">
        <v>124</v>
      </c>
    </row>
    <row r="29" spans="2:14" s="6" customFormat="1" ht="13.7" customHeight="1">
      <c r="B29" s="12">
        <f t="shared" si="2"/>
        <v>26</v>
      </c>
      <c r="C29" s="7" t="s">
        <v>125</v>
      </c>
      <c r="D29" s="7" t="s">
        <v>126</v>
      </c>
      <c r="E29" s="7" t="s">
        <v>127</v>
      </c>
      <c r="F29" s="24" t="s">
        <v>9</v>
      </c>
      <c r="G29" s="7" t="s">
        <v>2</v>
      </c>
      <c r="H29" s="7">
        <v>14</v>
      </c>
      <c r="I29" s="7">
        <v>174</v>
      </c>
      <c r="J29" s="8">
        <f>VLOOKUP(G29,[1]Invoice!$G$4:$J$35,4,FALSE)</f>
        <v>2.75</v>
      </c>
      <c r="K29" s="8">
        <f t="shared" si="0"/>
        <v>168</v>
      </c>
      <c r="L29" s="8">
        <v>35</v>
      </c>
      <c r="M29" s="13">
        <f t="shared" si="1"/>
        <v>681.5</v>
      </c>
      <c r="N29" s="11" t="s">
        <v>128</v>
      </c>
    </row>
    <row r="30" spans="2:14" s="6" customFormat="1" ht="13.7" customHeight="1">
      <c r="B30" s="12">
        <f t="shared" si="2"/>
        <v>27</v>
      </c>
      <c r="C30" s="7" t="s">
        <v>129</v>
      </c>
      <c r="D30" s="7" t="s">
        <v>130</v>
      </c>
      <c r="E30" s="7" t="s">
        <v>131</v>
      </c>
      <c r="F30" s="24" t="s">
        <v>9</v>
      </c>
      <c r="G30" s="9" t="s">
        <v>132</v>
      </c>
      <c r="H30" s="7">
        <v>30</v>
      </c>
      <c r="I30" s="7">
        <v>250</v>
      </c>
      <c r="J30" s="8">
        <v>3.8</v>
      </c>
      <c r="K30" s="8">
        <f t="shared" si="0"/>
        <v>360</v>
      </c>
      <c r="L30" s="8">
        <v>35</v>
      </c>
      <c r="M30" s="13">
        <f t="shared" si="1"/>
        <v>1345</v>
      </c>
      <c r="N30" s="11" t="s">
        <v>133</v>
      </c>
    </row>
    <row r="31" spans="2:14" s="6" customFormat="1" ht="13.7" customHeight="1">
      <c r="B31" s="12">
        <f t="shared" si="2"/>
        <v>28</v>
      </c>
      <c r="C31" s="7" t="s">
        <v>129</v>
      </c>
      <c r="D31" s="7" t="s">
        <v>134</v>
      </c>
      <c r="E31" s="7" t="s">
        <v>135</v>
      </c>
      <c r="F31" s="24" t="s">
        <v>9</v>
      </c>
      <c r="G31" s="7" t="s">
        <v>1</v>
      </c>
      <c r="H31" s="7">
        <v>68</v>
      </c>
      <c r="I31" s="7">
        <v>1684</v>
      </c>
      <c r="J31" s="8">
        <f>VLOOKUP(G31,[1]Invoice!$G$4:$J$35,4,FALSE)</f>
        <v>4.8</v>
      </c>
      <c r="K31" s="8">
        <f t="shared" si="0"/>
        <v>816</v>
      </c>
      <c r="L31" s="8">
        <v>35</v>
      </c>
      <c r="M31" s="13">
        <f t="shared" si="1"/>
        <v>8934.2000000000007</v>
      </c>
      <c r="N31" s="11" t="s">
        <v>28</v>
      </c>
    </row>
    <row r="32" spans="2:14" s="6" customFormat="1" ht="13.7" customHeight="1">
      <c r="B32" s="12">
        <f t="shared" si="2"/>
        <v>29</v>
      </c>
      <c r="C32" s="7" t="s">
        <v>129</v>
      </c>
      <c r="D32" s="7" t="s">
        <v>136</v>
      </c>
      <c r="E32" s="7" t="s">
        <v>137</v>
      </c>
      <c r="F32" s="24" t="s">
        <v>9</v>
      </c>
      <c r="G32" s="7" t="s">
        <v>138</v>
      </c>
      <c r="H32" s="7">
        <v>55</v>
      </c>
      <c r="I32" s="7">
        <v>1530</v>
      </c>
      <c r="J32" s="8">
        <f>VLOOKUP(G32,[6]Invoice!$F$5:$I$27,4,FALSE)</f>
        <v>3.8</v>
      </c>
      <c r="K32" s="8">
        <f t="shared" si="0"/>
        <v>660</v>
      </c>
      <c r="L32" s="8">
        <v>35</v>
      </c>
      <c r="M32" s="13">
        <f t="shared" si="1"/>
        <v>6509</v>
      </c>
      <c r="N32" s="11" t="s">
        <v>139</v>
      </c>
    </row>
    <row r="33" spans="2:15" s="6" customFormat="1" ht="13.7" customHeight="1">
      <c r="B33" s="12">
        <f t="shared" si="2"/>
        <v>30</v>
      </c>
      <c r="C33" s="7" t="s">
        <v>140</v>
      </c>
      <c r="D33" s="7" t="s">
        <v>141</v>
      </c>
      <c r="E33" s="7" t="s">
        <v>142</v>
      </c>
      <c r="F33" s="24" t="s">
        <v>9</v>
      </c>
      <c r="G33" s="7" t="s">
        <v>17</v>
      </c>
      <c r="H33" s="7">
        <v>24</v>
      </c>
      <c r="I33" s="7">
        <v>343</v>
      </c>
      <c r="J33" s="8">
        <f>VLOOKUP(G33,[1]Invoice!$G$4:$J$35,4,FALSE)</f>
        <v>2.75</v>
      </c>
      <c r="K33" s="8">
        <f t="shared" si="0"/>
        <v>288</v>
      </c>
      <c r="L33" s="8">
        <v>35</v>
      </c>
      <c r="M33" s="13">
        <f t="shared" si="1"/>
        <v>1266.25</v>
      </c>
      <c r="N33" s="11" t="s">
        <v>22</v>
      </c>
    </row>
    <row r="34" spans="2:15" s="6" customFormat="1" ht="13.7" customHeight="1">
      <c r="B34" s="12">
        <f t="shared" si="2"/>
        <v>31</v>
      </c>
      <c r="C34" s="7" t="s">
        <v>143</v>
      </c>
      <c r="D34" s="7" t="s">
        <v>144</v>
      </c>
      <c r="E34" s="7" t="s">
        <v>145</v>
      </c>
      <c r="F34" s="24" t="s">
        <v>9</v>
      </c>
      <c r="G34" s="7" t="s">
        <v>146</v>
      </c>
      <c r="H34" s="7">
        <v>29</v>
      </c>
      <c r="I34" s="7">
        <v>287</v>
      </c>
      <c r="J34" s="8">
        <f>VLOOKUP(G34,[3]Invoice!$G$4:$J$38,4,FALSE)</f>
        <v>4.8</v>
      </c>
      <c r="K34" s="8">
        <f t="shared" si="0"/>
        <v>348</v>
      </c>
      <c r="L34" s="8">
        <v>35</v>
      </c>
      <c r="M34" s="13">
        <f t="shared" si="1"/>
        <v>1760.6</v>
      </c>
      <c r="N34" s="11" t="s">
        <v>147</v>
      </c>
    </row>
    <row r="35" spans="2:15" s="6" customFormat="1" ht="13.7" customHeight="1">
      <c r="B35" s="12">
        <f t="shared" si="2"/>
        <v>32</v>
      </c>
      <c r="C35" s="7" t="s">
        <v>143</v>
      </c>
      <c r="D35" s="7" t="s">
        <v>148</v>
      </c>
      <c r="E35" s="7" t="s">
        <v>149</v>
      </c>
      <c r="F35" s="24" t="s">
        <v>9</v>
      </c>
      <c r="G35" s="7" t="s">
        <v>24</v>
      </c>
      <c r="H35" s="7">
        <v>31</v>
      </c>
      <c r="I35" s="7">
        <v>500</v>
      </c>
      <c r="J35" s="8">
        <f>VLOOKUP(G35,[1]Invoice!$G$4:$J$35,4,FALSE)</f>
        <v>3.8</v>
      </c>
      <c r="K35" s="8">
        <f t="shared" si="0"/>
        <v>372</v>
      </c>
      <c r="L35" s="8">
        <v>35</v>
      </c>
      <c r="M35" s="13">
        <f t="shared" si="1"/>
        <v>2307</v>
      </c>
      <c r="N35" s="11" t="s">
        <v>25</v>
      </c>
    </row>
    <row r="36" spans="2:15" s="6" customFormat="1" ht="13.7" customHeight="1">
      <c r="B36" s="12">
        <f t="shared" si="2"/>
        <v>33</v>
      </c>
      <c r="C36" s="7" t="s">
        <v>150</v>
      </c>
      <c r="D36" s="7" t="s">
        <v>151</v>
      </c>
      <c r="E36" s="7" t="s">
        <v>152</v>
      </c>
      <c r="F36" s="24" t="s">
        <v>9</v>
      </c>
      <c r="G36" s="7" t="s">
        <v>2</v>
      </c>
      <c r="H36" s="7">
        <v>22</v>
      </c>
      <c r="I36" s="7">
        <v>460</v>
      </c>
      <c r="J36" s="8">
        <f>VLOOKUP(G36,[1]Invoice!$G$4:$J$35,4,FALSE)</f>
        <v>2.75</v>
      </c>
      <c r="K36" s="8">
        <f t="shared" si="0"/>
        <v>264</v>
      </c>
      <c r="L36" s="8">
        <v>35</v>
      </c>
      <c r="M36" s="13">
        <f t="shared" si="1"/>
        <v>1564</v>
      </c>
      <c r="N36" s="11" t="s">
        <v>32</v>
      </c>
    </row>
    <row r="37" spans="2:15" s="6" customFormat="1" ht="13.7" customHeight="1">
      <c r="B37" s="12">
        <f t="shared" si="2"/>
        <v>34</v>
      </c>
      <c r="C37" s="7" t="s">
        <v>150</v>
      </c>
      <c r="D37" s="7" t="s">
        <v>153</v>
      </c>
      <c r="E37" s="7" t="s">
        <v>154</v>
      </c>
      <c r="F37" s="24" t="s">
        <v>9</v>
      </c>
      <c r="G37" s="7" t="s">
        <v>29</v>
      </c>
      <c r="H37" s="7">
        <v>15</v>
      </c>
      <c r="I37" s="7">
        <v>443</v>
      </c>
      <c r="J37" s="8">
        <f>VLOOKUP(G37,[1]Invoice!$G$4:$J$35,4,FALSE)</f>
        <v>3.8</v>
      </c>
      <c r="K37" s="8">
        <f t="shared" si="0"/>
        <v>180</v>
      </c>
      <c r="L37" s="8">
        <v>35</v>
      </c>
      <c r="M37" s="13">
        <f t="shared" si="1"/>
        <v>1898.3999999999999</v>
      </c>
      <c r="N37" s="11" t="s">
        <v>30</v>
      </c>
    </row>
    <row r="38" spans="2:15" s="6" customFormat="1" ht="13.7" customHeight="1" thickBot="1">
      <c r="B38" s="12">
        <f t="shared" si="2"/>
        <v>35</v>
      </c>
      <c r="C38" s="18" t="s">
        <v>155</v>
      </c>
      <c r="D38" s="18" t="s">
        <v>156</v>
      </c>
      <c r="E38" s="18" t="s">
        <v>157</v>
      </c>
      <c r="F38" s="26" t="s">
        <v>9</v>
      </c>
      <c r="G38" s="18" t="s">
        <v>97</v>
      </c>
      <c r="H38" s="18">
        <v>8</v>
      </c>
      <c r="I38" s="18">
        <v>177</v>
      </c>
      <c r="J38" s="19">
        <f>VLOOKUP(G38,[5]Invoice!$G$6:$J$30,4,FALSE)</f>
        <v>2.75</v>
      </c>
      <c r="K38" s="19">
        <f t="shared" si="0"/>
        <v>96</v>
      </c>
      <c r="L38" s="19">
        <v>35</v>
      </c>
      <c r="M38" s="20">
        <f t="shared" si="1"/>
        <v>617.75</v>
      </c>
      <c r="N38" s="11" t="s">
        <v>98</v>
      </c>
    </row>
    <row r="39" spans="2:15" s="6" customFormat="1" ht="13.7" customHeight="1" thickBot="1">
      <c r="B39" s="56" t="s">
        <v>161</v>
      </c>
      <c r="C39" s="57"/>
      <c r="D39" s="57"/>
      <c r="E39" s="57"/>
      <c r="F39" s="57"/>
      <c r="G39" s="57"/>
      <c r="H39" s="57"/>
      <c r="I39" s="57"/>
      <c r="J39" s="57"/>
      <c r="K39" s="57"/>
      <c r="L39" s="58"/>
      <c r="M39" s="21">
        <f>ROUND(SUM(M4:M38),0)</f>
        <v>79984</v>
      </c>
      <c r="N39" s="25"/>
    </row>
    <row r="40" spans="2:15" s="6" customFormat="1" ht="13.7" customHeight="1" thickBot="1">
      <c r="B40" s="22"/>
      <c r="C40"/>
      <c r="D40"/>
      <c r="E40"/>
      <c r="F40"/>
      <c r="G40"/>
      <c r="H40" s="27">
        <f>SUM(H4:H38)</f>
        <v>1056</v>
      </c>
      <c r="I40" s="28">
        <f>SUM(I4:I38)</f>
        <v>20391</v>
      </c>
      <c r="J40" s="23"/>
      <c r="K40" s="23"/>
      <c r="L40" s="23"/>
      <c r="M40" s="23"/>
      <c r="N40"/>
    </row>
    <row r="41" spans="2:15" s="3" customFormat="1" ht="33" customHeight="1" thickBot="1">
      <c r="B41" s="42" t="s">
        <v>35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4"/>
      <c r="O41" s="4"/>
    </row>
    <row r="42" spans="2:15" s="3" customFormat="1" ht="46.5" customHeight="1" thickBot="1">
      <c r="B42" s="39" t="s">
        <v>19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</sheetData>
  <sortState ref="C4:M18">
    <sortCondition ref="C4:C18"/>
    <sortCondition ref="D4:D18"/>
  </sortState>
  <mergeCells count="7">
    <mergeCell ref="B42:M42"/>
    <mergeCell ref="B41:M41"/>
    <mergeCell ref="I1:M1"/>
    <mergeCell ref="I2:M2"/>
    <mergeCell ref="B1:H1"/>
    <mergeCell ref="B2:H2"/>
    <mergeCell ref="B39:L39"/>
  </mergeCells>
  <conditionalFormatting sqref="E41:E1048576 E1:E2">
    <cfRule type="duplicateValues" dxfId="4" priority="4"/>
  </conditionalFormatting>
  <conditionalFormatting sqref="D4:D40">
    <cfRule type="duplicateValues" dxfId="3" priority="9"/>
  </conditionalFormatting>
  <conditionalFormatting sqref="E4:E40">
    <cfRule type="duplicateValues" dxfId="2" priority="11"/>
  </conditionalFormatting>
  <pageMargins left="0.15748031496062992" right="0.11811023622047245" top="0.35433070866141736" bottom="0.59055118110236227" header="0.19685039370078741" footer="0.27559055118110237"/>
  <pageSetup scale="99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"/>
  <sheetViews>
    <sheetView workbookViewId="0">
      <selection activeCell="G14" sqref="G14:H14"/>
    </sheetView>
  </sheetViews>
  <sheetFormatPr defaultRowHeight="15"/>
  <cols>
    <col min="2" max="2" width="3.42578125" bestFit="1" customWidth="1"/>
    <col min="3" max="3" width="10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8.28515625" bestFit="1" customWidth="1"/>
    <col min="10" max="10" width="5.4257812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22.28515625" bestFit="1" customWidth="1"/>
    <col min="15" max="15" width="32.7109375" bestFit="1" customWidth="1"/>
  </cols>
  <sheetData>
    <row r="1" spans="2:15" ht="15.75" thickBot="1"/>
    <row r="2" spans="2:15" ht="15.75" thickBot="1">
      <c r="B2" s="14" t="s">
        <v>13</v>
      </c>
      <c r="C2" s="15" t="s">
        <v>4</v>
      </c>
      <c r="D2" s="15" t="s">
        <v>14</v>
      </c>
      <c r="E2" s="15" t="s">
        <v>16</v>
      </c>
      <c r="F2" s="15" t="s">
        <v>5</v>
      </c>
      <c r="G2" s="15" t="s">
        <v>6</v>
      </c>
      <c r="H2" s="15" t="s">
        <v>7</v>
      </c>
      <c r="I2" s="15" t="s">
        <v>0</v>
      </c>
      <c r="J2" s="16" t="s">
        <v>8</v>
      </c>
      <c r="K2" s="16" t="s">
        <v>10</v>
      </c>
      <c r="L2" s="16" t="s">
        <v>11</v>
      </c>
      <c r="M2" s="17" t="s">
        <v>12</v>
      </c>
      <c r="N2" s="10" t="s">
        <v>18</v>
      </c>
    </row>
    <row r="3" spans="2:15">
      <c r="B3" s="34">
        <v>2</v>
      </c>
      <c r="C3" s="35" t="s">
        <v>36</v>
      </c>
      <c r="D3" s="35" t="s">
        <v>39</v>
      </c>
      <c r="E3" s="35" t="s">
        <v>40</v>
      </c>
      <c r="F3" s="35" t="s">
        <v>9</v>
      </c>
      <c r="G3" s="35" t="s">
        <v>17</v>
      </c>
      <c r="H3" s="35">
        <v>9</v>
      </c>
      <c r="I3" s="35">
        <v>90</v>
      </c>
      <c r="J3" s="36">
        <v>2.75</v>
      </c>
      <c r="K3" s="36">
        <v>108</v>
      </c>
      <c r="L3" s="36">
        <v>35</v>
      </c>
      <c r="M3" s="37">
        <v>390.5</v>
      </c>
      <c r="N3" s="38" t="s">
        <v>41</v>
      </c>
      <c r="O3" t="s">
        <v>159</v>
      </c>
    </row>
  </sheetData>
  <conditionalFormatting sqref="D3">
    <cfRule type="duplicateValues" dxfId="1" priority="1"/>
  </conditionalFormatting>
  <conditionalFormatting sqref="E3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2026-01-31T06:59:30Z</cp:lastPrinted>
  <dcterms:created xsi:type="dcterms:W3CDTF">2023-10-09T12:38:08Z</dcterms:created>
  <dcterms:modified xsi:type="dcterms:W3CDTF">2026-01-31T06:59:52Z</dcterms:modified>
</cp:coreProperties>
</file>