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L4"/>
  <c r="I5"/>
  <c r="I6"/>
  <c r="I7"/>
  <c r="I8"/>
  <c r="I9"/>
  <c r="I10"/>
  <c r="I11"/>
  <c r="I12"/>
  <c r="I13"/>
  <c r="I4"/>
  <c r="H5"/>
  <c r="J5" s="1"/>
  <c r="H6"/>
  <c r="H7"/>
  <c r="H8"/>
  <c r="J8" s="1"/>
  <c r="H9"/>
  <c r="J9" s="1"/>
  <c r="H10"/>
  <c r="H11"/>
  <c r="H12"/>
  <c r="J12" s="1"/>
  <c r="H13"/>
  <c r="J13" s="1"/>
  <c r="H4"/>
  <c r="G17"/>
  <c r="L11" l="1"/>
  <c r="L10"/>
  <c r="J4"/>
  <c r="J10"/>
  <c r="J6"/>
  <c r="L6" s="1"/>
  <c r="L12"/>
  <c r="L8"/>
  <c r="J11"/>
  <c r="J7"/>
  <c r="L7" s="1"/>
  <c r="L13"/>
  <c r="L9"/>
  <c r="L5"/>
</calcChain>
</file>

<file path=xl/sharedStrings.xml><?xml version="1.0" encoding="utf-8"?>
<sst xmlns="http://schemas.openxmlformats.org/spreadsheetml/2006/main" count="68" uniqueCount="46">
  <si>
    <t>01/11/2025</t>
  </si>
  <si>
    <t>027</t>
  </si>
  <si>
    <t>1005</t>
  </si>
  <si>
    <t>33</t>
  </si>
  <si>
    <t>13/11/2025</t>
  </si>
  <si>
    <t>1010</t>
  </si>
  <si>
    <t>12/11/2025</t>
  </si>
  <si>
    <t>1009</t>
  </si>
  <si>
    <t>1024</t>
  </si>
  <si>
    <t>19/11/2025</t>
  </si>
  <si>
    <t>1054</t>
  </si>
  <si>
    <t>1043</t>
  </si>
  <si>
    <t>11004</t>
  </si>
  <si>
    <t>11058</t>
  </si>
  <si>
    <t>SL</t>
  </si>
  <si>
    <t>DATE</t>
  </si>
  <si>
    <t>LR NO</t>
  </si>
  <si>
    <t>INV NO</t>
  </si>
  <si>
    <t>FROM</t>
  </si>
  <si>
    <t>TO</t>
  </si>
  <si>
    <t>CASE</t>
  </si>
  <si>
    <t>DO/11468</t>
  </si>
  <si>
    <t>DO/11474</t>
  </si>
  <si>
    <t>DO/11475</t>
  </si>
  <si>
    <t>DO/11995</t>
  </si>
  <si>
    <t>DO/11996</t>
  </si>
  <si>
    <t>DO/12037</t>
  </si>
  <si>
    <t>DO/12327</t>
  </si>
  <si>
    <t>DO/12328</t>
  </si>
  <si>
    <t>MA/08334</t>
  </si>
  <si>
    <t>MA/08620</t>
  </si>
  <si>
    <t>BHUBANESWAR</t>
  </si>
  <si>
    <t>ANGUL</t>
  </si>
  <si>
    <t>CTC</t>
  </si>
  <si>
    <t>RATE</t>
  </si>
  <si>
    <t>HAM</t>
  </si>
  <si>
    <t>SUB.CH.</t>
  </si>
  <si>
    <t>LR.CH.</t>
  </si>
  <si>
    <t>AMT.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</si>
  <si>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</si>
  <si>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</si>
  <si>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</si>
  <si>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</si>
  <si>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KUJANGA</t>
  </si>
  <si>
    <t>(RUPEES ONE THOUSAND FIVE HUNDRED SEVENTY  ONE ONLY)</t>
  </si>
  <si>
    <t>Bill Date: 30/12/2025
Bill NO : 21338
Total Amount: 1571.00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</si>
</sst>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190500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9433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" bestFit="1" customWidth="1"/>
    <col min="9" max="9" width="5.5703125" bestFit="1" customWidth="1"/>
    <col min="10" max="10" width="8.140625" bestFit="1" customWidth="1"/>
    <col min="11" max="11" width="6.5703125" bestFit="1" customWidth="1"/>
    <col min="12" max="12" width="7.5703125" bestFit="1" customWidth="1"/>
  </cols>
  <sheetData>
    <row r="1" spans="1:12" s="4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39</v>
      </c>
      <c r="J1" s="15"/>
      <c r="K1" s="15"/>
      <c r="L1" s="15"/>
    </row>
    <row r="2" spans="1:12" s="4" customFormat="1" ht="76.5" customHeight="1">
      <c r="A2" s="12" t="s">
        <v>40</v>
      </c>
      <c r="B2" s="13"/>
      <c r="C2" s="13"/>
      <c r="D2" s="13"/>
      <c r="E2" s="13"/>
      <c r="F2" s="13"/>
      <c r="G2" s="13"/>
      <c r="H2" s="14"/>
      <c r="I2" s="15" t="s">
        <v>45</v>
      </c>
      <c r="J2" s="15"/>
      <c r="K2" s="15"/>
      <c r="L2" s="15"/>
    </row>
    <row r="3" spans="1:12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34</v>
      </c>
      <c r="I3" s="3" t="s">
        <v>35</v>
      </c>
      <c r="J3" s="3" t="s">
        <v>36</v>
      </c>
      <c r="K3" s="3" t="s">
        <v>37</v>
      </c>
      <c r="L3" s="3" t="s">
        <v>38</v>
      </c>
    </row>
    <row r="4" spans="1:12">
      <c r="A4" s="2">
        <v>1</v>
      </c>
      <c r="B4" s="2" t="s">
        <v>0</v>
      </c>
      <c r="C4" s="2" t="s">
        <v>21</v>
      </c>
      <c r="D4" s="2" t="s">
        <v>1</v>
      </c>
      <c r="E4" s="2" t="s">
        <v>33</v>
      </c>
      <c r="F4" s="2" t="s">
        <v>31</v>
      </c>
      <c r="G4" s="2">
        <v>6</v>
      </c>
      <c r="H4" s="2">
        <f>VLOOKUP(F4,'[1]ARISTO PHARMASEUTICALS'!$C$3:$E$40,3,FALSE)</f>
        <v>22.53</v>
      </c>
      <c r="I4" s="9">
        <f>G4*2</f>
        <v>12</v>
      </c>
      <c r="J4" s="9">
        <f>G4*H4*20/100</f>
        <v>27.036000000000005</v>
      </c>
      <c r="K4" s="9">
        <v>35</v>
      </c>
      <c r="L4" s="9">
        <f>G4*H4+I4+J4+K4</f>
        <v>209.21600000000001</v>
      </c>
    </row>
    <row r="5" spans="1:12">
      <c r="A5" s="2">
        <v>2</v>
      </c>
      <c r="B5" s="2" t="s">
        <v>0</v>
      </c>
      <c r="C5" s="2" t="s">
        <v>22</v>
      </c>
      <c r="D5" s="2" t="s">
        <v>2</v>
      </c>
      <c r="E5" s="2" t="s">
        <v>33</v>
      </c>
      <c r="F5" s="8" t="s">
        <v>43</v>
      </c>
      <c r="G5" s="2">
        <v>13</v>
      </c>
      <c r="H5" s="2">
        <f>VLOOKUP(F5,'[1]ARISTO PHARMASEUTICALS'!$C$3:$E$40,3,FALSE)</f>
        <v>38.630000000000003</v>
      </c>
      <c r="I5" s="9">
        <f t="shared" ref="I5:I13" si="0">G5*2</f>
        <v>26</v>
      </c>
      <c r="J5" s="9">
        <f t="shared" ref="J5:J13" si="1">G5*H5*20/100</f>
        <v>100.43800000000002</v>
      </c>
      <c r="K5" s="9">
        <v>35</v>
      </c>
      <c r="L5" s="9">
        <f t="shared" ref="L5:L13" si="2">G5*H5+I5+J5+K5</f>
        <v>663.62800000000004</v>
      </c>
    </row>
    <row r="6" spans="1:12">
      <c r="A6" s="2">
        <v>3</v>
      </c>
      <c r="B6" s="2" t="s">
        <v>0</v>
      </c>
      <c r="C6" s="2" t="s">
        <v>23</v>
      </c>
      <c r="D6" s="2" t="s">
        <v>3</v>
      </c>
      <c r="E6" s="2" t="s">
        <v>33</v>
      </c>
      <c r="F6" s="2" t="s">
        <v>31</v>
      </c>
      <c r="G6" s="2">
        <v>3</v>
      </c>
      <c r="H6" s="2">
        <f>VLOOKUP(F6,'[1]ARISTO PHARMASEUTICALS'!$C$3:$E$40,3,FALSE)</f>
        <v>22.53</v>
      </c>
      <c r="I6" s="9">
        <f t="shared" si="0"/>
        <v>6</v>
      </c>
      <c r="J6" s="9">
        <f t="shared" si="1"/>
        <v>13.518000000000002</v>
      </c>
      <c r="K6" s="9">
        <v>35</v>
      </c>
      <c r="L6" s="9">
        <f t="shared" si="2"/>
        <v>122.108</v>
      </c>
    </row>
    <row r="7" spans="1:12">
      <c r="A7" s="2">
        <v>4</v>
      </c>
      <c r="B7" s="2" t="s">
        <v>6</v>
      </c>
      <c r="C7" s="2" t="s">
        <v>29</v>
      </c>
      <c r="D7" s="2" t="s">
        <v>12</v>
      </c>
      <c r="E7" s="2" t="s">
        <v>33</v>
      </c>
      <c r="F7" s="2" t="s">
        <v>32</v>
      </c>
      <c r="G7" s="2">
        <v>2</v>
      </c>
      <c r="H7" s="2">
        <f>VLOOKUP(F7,'[1]ARISTO PHARMASEUTICALS'!$C$3:$E$40,3,FALSE)</f>
        <v>33.81</v>
      </c>
      <c r="I7" s="9">
        <f t="shared" si="0"/>
        <v>4</v>
      </c>
      <c r="J7" s="9">
        <f t="shared" si="1"/>
        <v>13.524000000000001</v>
      </c>
      <c r="K7" s="9">
        <v>35</v>
      </c>
      <c r="L7" s="9">
        <f t="shared" si="2"/>
        <v>120.14400000000001</v>
      </c>
    </row>
    <row r="8" spans="1:12">
      <c r="A8" s="2">
        <v>5</v>
      </c>
      <c r="B8" s="2" t="s">
        <v>4</v>
      </c>
      <c r="C8" s="2" t="s">
        <v>24</v>
      </c>
      <c r="D8" s="2" t="s">
        <v>5</v>
      </c>
      <c r="E8" s="2" t="s">
        <v>33</v>
      </c>
      <c r="F8" s="2" t="s">
        <v>31</v>
      </c>
      <c r="G8" s="2">
        <v>2</v>
      </c>
      <c r="H8" s="2">
        <f>VLOOKUP(F8,'[1]ARISTO PHARMASEUTICALS'!$C$3:$E$40,3,FALSE)</f>
        <v>22.53</v>
      </c>
      <c r="I8" s="9">
        <f t="shared" si="0"/>
        <v>4</v>
      </c>
      <c r="J8" s="9">
        <f t="shared" si="1"/>
        <v>9.0120000000000005</v>
      </c>
      <c r="K8" s="9">
        <v>35</v>
      </c>
      <c r="L8" s="9">
        <f t="shared" si="2"/>
        <v>93.072000000000003</v>
      </c>
    </row>
    <row r="9" spans="1:12">
      <c r="A9" s="2">
        <v>6</v>
      </c>
      <c r="B9" s="2" t="s">
        <v>4</v>
      </c>
      <c r="C9" s="2" t="s">
        <v>25</v>
      </c>
      <c r="D9" s="2" t="s">
        <v>7</v>
      </c>
      <c r="E9" s="2" t="s">
        <v>33</v>
      </c>
      <c r="F9" s="2" t="s">
        <v>31</v>
      </c>
      <c r="G9" s="2">
        <v>2</v>
      </c>
      <c r="H9" s="2">
        <f>VLOOKUP(F9,'[1]ARISTO PHARMASEUTICALS'!$C$3:$E$40,3,FALSE)</f>
        <v>22.53</v>
      </c>
      <c r="I9" s="9">
        <f t="shared" si="0"/>
        <v>4</v>
      </c>
      <c r="J9" s="9">
        <f t="shared" si="1"/>
        <v>9.0120000000000005</v>
      </c>
      <c r="K9" s="9">
        <v>35</v>
      </c>
      <c r="L9" s="9">
        <f t="shared" si="2"/>
        <v>93.072000000000003</v>
      </c>
    </row>
    <row r="10" spans="1:12">
      <c r="A10" s="2">
        <v>7</v>
      </c>
      <c r="B10" s="2" t="s">
        <v>4</v>
      </c>
      <c r="C10" s="2" t="s">
        <v>26</v>
      </c>
      <c r="D10" s="2" t="s">
        <v>8</v>
      </c>
      <c r="E10" s="2" t="s">
        <v>33</v>
      </c>
      <c r="F10" s="2" t="s">
        <v>31</v>
      </c>
      <c r="G10" s="2">
        <v>1</v>
      </c>
      <c r="H10" s="2">
        <f>VLOOKUP(F10,'[1]ARISTO PHARMASEUTICALS'!$C$3:$E$40,3,FALSE)</f>
        <v>22.53</v>
      </c>
      <c r="I10" s="9">
        <f t="shared" si="0"/>
        <v>2</v>
      </c>
      <c r="J10" s="9">
        <f t="shared" si="1"/>
        <v>4.5060000000000002</v>
      </c>
      <c r="K10" s="9">
        <v>35</v>
      </c>
      <c r="L10" s="9">
        <f t="shared" si="2"/>
        <v>64.036000000000001</v>
      </c>
    </row>
    <row r="11" spans="1:12">
      <c r="A11" s="2">
        <v>8</v>
      </c>
      <c r="B11" s="2" t="s">
        <v>9</v>
      </c>
      <c r="C11" s="2" t="s">
        <v>27</v>
      </c>
      <c r="D11" s="2" t="s">
        <v>10</v>
      </c>
      <c r="E11" s="2" t="s">
        <v>33</v>
      </c>
      <c r="F11" s="2" t="s">
        <v>31</v>
      </c>
      <c r="G11" s="2">
        <v>1</v>
      </c>
      <c r="H11" s="2">
        <f>VLOOKUP(F11,'[1]ARISTO PHARMASEUTICALS'!$C$3:$E$40,3,FALSE)</f>
        <v>22.53</v>
      </c>
      <c r="I11" s="9">
        <f t="shared" si="0"/>
        <v>2</v>
      </c>
      <c r="J11" s="9">
        <f t="shared" si="1"/>
        <v>4.5060000000000002</v>
      </c>
      <c r="K11" s="9">
        <v>35</v>
      </c>
      <c r="L11" s="9">
        <f t="shared" si="2"/>
        <v>64.036000000000001</v>
      </c>
    </row>
    <row r="12" spans="1:12">
      <c r="A12" s="2">
        <v>9</v>
      </c>
      <c r="B12" s="2" t="s">
        <v>9</v>
      </c>
      <c r="C12" s="2" t="s">
        <v>28</v>
      </c>
      <c r="D12" s="2" t="s">
        <v>11</v>
      </c>
      <c r="E12" s="2" t="s">
        <v>33</v>
      </c>
      <c r="F12" s="2" t="s">
        <v>31</v>
      </c>
      <c r="G12" s="2">
        <v>1</v>
      </c>
      <c r="H12" s="2">
        <f>VLOOKUP(F12,'[1]ARISTO PHARMASEUTICALS'!$C$3:$E$40,3,FALSE)</f>
        <v>22.53</v>
      </c>
      <c r="I12" s="9">
        <f t="shared" si="0"/>
        <v>2</v>
      </c>
      <c r="J12" s="9">
        <f t="shared" si="1"/>
        <v>4.5060000000000002</v>
      </c>
      <c r="K12" s="9">
        <v>35</v>
      </c>
      <c r="L12" s="9">
        <f t="shared" si="2"/>
        <v>64.036000000000001</v>
      </c>
    </row>
    <row r="13" spans="1:12">
      <c r="A13" s="2">
        <v>10</v>
      </c>
      <c r="B13" s="2" t="s">
        <v>9</v>
      </c>
      <c r="C13" s="2" t="s">
        <v>30</v>
      </c>
      <c r="D13" s="2" t="s">
        <v>13</v>
      </c>
      <c r="E13" s="2" t="s">
        <v>33</v>
      </c>
      <c r="F13" s="2" t="s">
        <v>32</v>
      </c>
      <c r="G13" s="2">
        <v>1</v>
      </c>
      <c r="H13" s="2">
        <f>VLOOKUP(F13,'[1]ARISTO PHARMASEUTICALS'!$C$3:$E$40,3,FALSE)</f>
        <v>33.81</v>
      </c>
      <c r="I13" s="9">
        <f t="shared" si="0"/>
        <v>2</v>
      </c>
      <c r="J13" s="9">
        <f t="shared" si="1"/>
        <v>6.7620000000000005</v>
      </c>
      <c r="K13" s="9">
        <v>35</v>
      </c>
      <c r="L13" s="9">
        <f t="shared" si="2"/>
        <v>77.572000000000003</v>
      </c>
    </row>
    <row r="14" spans="1:12" s="6" customFormat="1">
      <c r="A14" s="16" t="s">
        <v>44</v>
      </c>
      <c r="B14" s="17"/>
      <c r="C14" s="17"/>
      <c r="D14" s="17"/>
      <c r="E14" s="17"/>
      <c r="F14" s="17"/>
      <c r="G14" s="17"/>
      <c r="H14" s="18"/>
      <c r="I14" s="18"/>
      <c r="J14" s="18"/>
      <c r="K14" s="19"/>
      <c r="L14" s="5">
        <f>ROUND(SUM(L4:L13),0)</f>
        <v>1571</v>
      </c>
    </row>
    <row r="15" spans="1:12" s="6" customFormat="1" ht="30" customHeight="1">
      <c r="A15" s="10" t="s">
        <v>42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</row>
    <row r="16" spans="1:12" s="6" customFormat="1" ht="30" customHeight="1">
      <c r="A16" s="10" t="s">
        <v>41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</row>
    <row r="17" spans="7:7">
      <c r="G17" s="7">
        <f>SUM(G4:G13)</f>
        <v>32</v>
      </c>
    </row>
  </sheetData>
  <sortState ref="B2:G11">
    <sortCondition ref="B1"/>
  </sortState>
  <mergeCells count="7">
    <mergeCell ref="A16:L16"/>
    <mergeCell ref="A1:H1"/>
    <mergeCell ref="I1:L1"/>
    <mergeCell ref="A2:H2"/>
    <mergeCell ref="I2:L2"/>
    <mergeCell ref="A14:K14"/>
    <mergeCell ref="A15:L15"/>
  </mergeCells>
  <conditionalFormatting sqref="C14:C16">
    <cfRule type="duplicateValues" dxfId="0" priority="1"/>
  </conditionalFormatting>
  <pageMargins left="0.4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2025-12-13T05:02:39Z</cp:lastPrinted>
  <dcterms:created xsi:type="dcterms:W3CDTF">2025-12-11T13:23:59Z</dcterms:created>
  <dcterms:modified xsi:type="dcterms:W3CDTF">2025-12-13T05:02:42Z</dcterms:modified>
</cp:coreProperties>
</file>