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1" i="1" l="1"/>
  <c r="G21" i="1"/>
  <c r="K19" i="1"/>
  <c r="J19" i="1"/>
  <c r="I19" i="1"/>
  <c r="M19" i="1" s="1"/>
  <c r="K18" i="1"/>
  <c r="J18" i="1"/>
  <c r="I18" i="1"/>
  <c r="K17" i="1"/>
  <c r="J17" i="1"/>
  <c r="I17" i="1"/>
  <c r="M17" i="1" s="1"/>
  <c r="K16" i="1"/>
  <c r="J16" i="1"/>
  <c r="I16" i="1"/>
  <c r="K15" i="1"/>
  <c r="J15" i="1"/>
  <c r="I15" i="1"/>
  <c r="K14" i="1"/>
  <c r="J14" i="1"/>
  <c r="I14" i="1"/>
  <c r="M14" i="1" s="1"/>
  <c r="K13" i="1"/>
  <c r="J13" i="1"/>
  <c r="I13" i="1"/>
  <c r="K12" i="1"/>
  <c r="J12" i="1"/>
  <c r="I12" i="1"/>
  <c r="M12" i="1" s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K4" i="1"/>
  <c r="J4" i="1"/>
  <c r="I4" i="1"/>
  <c r="M16" i="1" l="1"/>
  <c r="M5" i="1"/>
  <c r="M7" i="1"/>
  <c r="M9" i="1"/>
  <c r="M11" i="1"/>
  <c r="M4" i="1"/>
  <c r="M6" i="1"/>
  <c r="M8" i="1"/>
  <c r="M10" i="1"/>
  <c r="M18" i="1"/>
  <c r="M13" i="1"/>
  <c r="M15" i="1"/>
  <c r="M20" i="1" l="1"/>
</calcChain>
</file>

<file path=xl/sharedStrings.xml><?xml version="1.0" encoding="utf-8"?>
<sst xmlns="http://schemas.openxmlformats.org/spreadsheetml/2006/main" count="99" uniqueCount="73">
  <si>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</si>
  <si>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</si>
  <si>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</si>
  <si>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</si>
  <si>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</si>
  <si>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</si>
  <si>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</si>
  <si>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</si>
  <si>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</si>
  <si>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</si>
  <si>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</si>
  <si>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</si>
  <si>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</si>
  <si>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</si>
  <si>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BHUBANESWAR</t>
  </si>
  <si>
    <t>CTC</t>
  </si>
  <si>
    <t>PATRAPARA</t>
  </si>
  <si>
    <t xml:space="preserve">
TARA PAINTS PRIVATE LIMITED
Address:PLOT NO 598 GURUKRUPA BHAWAN, 
KENDRAPARA CANAL ROAD, TAROL, 
JAGATPUR, CUTTACK. 754021,9853536000
GST No:21AAHCT9345F1ZC
</t>
  </si>
  <si>
    <t>Kindly, verify &amp; confirm within 7 days, else GST will be filed by 20th AUG, 2024. 
GST to be paid by Consignor under Reverse Charge Mechanism(RCM) as per GST.</t>
  </si>
  <si>
    <t>01/7/2024</t>
  </si>
  <si>
    <t>PL/JA/07089</t>
  </si>
  <si>
    <t>189</t>
  </si>
  <si>
    <t>RAIRANGPUR</t>
  </si>
  <si>
    <t>PL/JA/07170</t>
  </si>
  <si>
    <t>187</t>
  </si>
  <si>
    <t>BALIKUDA</t>
  </si>
  <si>
    <t>03/7/2024</t>
  </si>
  <si>
    <t>PL/JA/07518</t>
  </si>
  <si>
    <t>190</t>
  </si>
  <si>
    <t>PL/JA/07521</t>
  </si>
  <si>
    <t>0194</t>
  </si>
  <si>
    <t>JAGATSINGHPUR</t>
  </si>
  <si>
    <t>PL/JA/07557</t>
  </si>
  <si>
    <t>0184</t>
  </si>
  <si>
    <t>KHUNTUNI</t>
  </si>
  <si>
    <t>08/7/2024</t>
  </si>
  <si>
    <t>PL/JA/07830</t>
  </si>
  <si>
    <t>0198</t>
  </si>
  <si>
    <t>PL/JA/07864</t>
  </si>
  <si>
    <t>0197</t>
  </si>
  <si>
    <t>JAJPUR TOWN</t>
  </si>
  <si>
    <t>11/7/2024</t>
  </si>
  <si>
    <t>PL/JA/08137</t>
  </si>
  <si>
    <t>00200</t>
  </si>
  <si>
    <t>PALASUNI</t>
  </si>
  <si>
    <t>17/7/2024</t>
  </si>
  <si>
    <t>PL/JA/08526</t>
  </si>
  <si>
    <t>207</t>
  </si>
  <si>
    <t>PURI</t>
  </si>
  <si>
    <t>PL/JA/08541</t>
  </si>
  <si>
    <t>208</t>
  </si>
  <si>
    <t>22/7/2024</t>
  </si>
  <si>
    <t>PL/JA/08977</t>
  </si>
  <si>
    <t>212</t>
  </si>
  <si>
    <t>PL/JA/09019</t>
  </si>
  <si>
    <t>215</t>
  </si>
  <si>
    <t>BHADRAK</t>
  </si>
  <si>
    <t>24/7/2024</t>
  </si>
  <si>
    <t>PL/JA/09065</t>
  </si>
  <si>
    <t>214</t>
  </si>
  <si>
    <t>27/7/2024</t>
  </si>
  <si>
    <t>PL/JA/09367</t>
  </si>
  <si>
    <t>222</t>
  </si>
  <si>
    <t>28/7/2024</t>
  </si>
  <si>
    <t>PL/JA/09387</t>
  </si>
  <si>
    <t>224</t>
  </si>
  <si>
    <t>BALASORE</t>
  </si>
  <si>
    <t>PL/JA/09388</t>
  </si>
  <si>
    <t>219</t>
  </si>
  <si>
    <t>INV.NO.</t>
  </si>
  <si>
    <t>KRISHNA NANDAPUR</t>
  </si>
  <si>
    <t>(RUPEES EIGHT THOUSAND ONE HUNDRED FORTY EIGHT ONLY)</t>
  </si>
  <si>
    <t xml:space="preserve">Bill Date: 31/07/2024
Bill NO : 13620
Total Amount: 8148.00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</si>
</sst>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2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/>
    </xf>
    <xf numFmtId="0" fontId="0" fillId="0" borderId="1" xfId="0" applyFont="1" applyFill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9" xfId="0" applyNumberFormat="1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left" wrapText="1"/>
    </xf>
    <xf numFmtId="0" fontId="1" fillId="0" borderId="2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6</xdr:col>
      <xdr:colOff>91109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09989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0" zoomScale="115" zoomScaleNormal="115" workbookViewId="0">
      <selection activeCell="P21" sqref="P21"/>
    </sheetView>
  </sheetViews>
  <sheetFormatPr defaultRowHeight="15" x14ac:dyDescent="0.25"/>
  <cols>
    <col min="1" max="1" width="3.5703125" style="1" bestFit="1" customWidth="1"/>
    <col min="2" max="2" width="10.71093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9.85546875" style="1" bestFit="1" customWidth="1"/>
    <col min="7" max="7" width="5.42578125" style="1" bestFit="1" customWidth="1"/>
    <col min="8" max="8" width="8.140625" style="1" customWidth="1"/>
    <col min="9" max="9" width="5.5703125" style="2" bestFit="1" customWidth="1"/>
    <col min="10" max="10" width="6.140625" style="2" bestFit="1" customWidth="1"/>
    <col min="11" max="11" width="7.5703125" style="2" bestFit="1" customWidth="1"/>
    <col min="12" max="12" width="6.85546875" style="2" bestFit="1" customWidth="1"/>
    <col min="13" max="13" width="8.42578125" style="2" bestFit="1" customWidth="1"/>
    <col min="14" max="14" width="9.140625" style="1" customWidth="1"/>
    <col min="15" max="16384" width="9.140625" style="1"/>
  </cols>
  <sheetData>
    <row r="1" spans="1:13" ht="90" customHeight="1" thickBot="1" x14ac:dyDescent="0.3">
      <c r="A1" s="36"/>
      <c r="B1" s="37"/>
      <c r="C1" s="37"/>
      <c r="D1" s="37"/>
      <c r="E1" s="37"/>
      <c r="F1" s="37"/>
      <c r="G1" s="37"/>
      <c r="H1" s="37"/>
      <c r="I1" s="30" t="s">
        <v>0</v>
      </c>
      <c r="J1" s="31"/>
      <c r="K1" s="31"/>
      <c r="L1" s="31"/>
      <c r="M1" s="32"/>
    </row>
    <row r="2" spans="1:13" ht="96" customHeight="1" thickBot="1" x14ac:dyDescent="0.3">
      <c r="A2" s="38" t="s">
        <v>17</v>
      </c>
      <c r="B2" s="39"/>
      <c r="C2" s="39"/>
      <c r="D2" s="39"/>
      <c r="E2" s="39"/>
      <c r="F2" s="39"/>
      <c r="G2" s="39"/>
      <c r="H2" s="39"/>
      <c r="I2" s="33" t="s">
        <v>72</v>
      </c>
      <c r="J2" s="34"/>
      <c r="K2" s="34"/>
      <c r="L2" s="34"/>
      <c r="M2" s="35"/>
    </row>
    <row r="3" spans="1:13" s="3" customFormat="1" x14ac:dyDescent="0.25">
      <c r="A3" s="10" t="s">
        <v>2</v>
      </c>
      <c r="B3" s="11" t="s">
        <v>3</v>
      </c>
      <c r="C3" s="11" t="s">
        <v>4</v>
      </c>
      <c r="D3" s="11" t="s">
        <v>69</v>
      </c>
      <c r="E3" s="11" t="s">
        <v>5</v>
      </c>
      <c r="F3" s="11" t="s">
        <v>6</v>
      </c>
      <c r="G3" s="11" t="s">
        <v>7</v>
      </c>
      <c r="H3" s="11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3" t="s">
        <v>13</v>
      </c>
    </row>
    <row r="4" spans="1:13" s="3" customFormat="1" x14ac:dyDescent="0.25">
      <c r="A4" s="14">
        <v>1</v>
      </c>
      <c r="B4" s="4" t="s">
        <v>19</v>
      </c>
      <c r="C4" s="4" t="s">
        <v>20</v>
      </c>
      <c r="D4" s="4" t="s">
        <v>21</v>
      </c>
      <c r="E4" s="4" t="s">
        <v>15</v>
      </c>
      <c r="F4" s="4" t="s">
        <v>22</v>
      </c>
      <c r="G4" s="4">
        <v>19</v>
      </c>
      <c r="H4" s="4">
        <v>196</v>
      </c>
      <c r="I4" s="5">
        <f>VLOOKUP(F4,'[1]TARA PAINTS'!$C$4:$D$161,2,FALSE)</f>
        <v>6.23</v>
      </c>
      <c r="J4" s="5">
        <f t="shared" ref="J4:J19" si="0">G4*2</f>
        <v>38</v>
      </c>
      <c r="K4" s="5">
        <f t="shared" ref="K4:K19" si="1">G4*8</f>
        <v>152</v>
      </c>
      <c r="L4" s="5">
        <v>25</v>
      </c>
      <c r="M4" s="15">
        <f>H4*I4+J4+K4+L4</f>
        <v>1436.0800000000002</v>
      </c>
    </row>
    <row r="5" spans="1:13" s="3" customFormat="1" x14ac:dyDescent="0.25">
      <c r="A5" s="14">
        <v>2</v>
      </c>
      <c r="B5" s="4" t="s">
        <v>19</v>
      </c>
      <c r="C5" s="4" t="s">
        <v>23</v>
      </c>
      <c r="D5" s="4" t="s">
        <v>24</v>
      </c>
      <c r="E5" s="4" t="s">
        <v>15</v>
      </c>
      <c r="F5" s="4" t="s">
        <v>25</v>
      </c>
      <c r="G5" s="4">
        <v>30</v>
      </c>
      <c r="H5" s="4">
        <v>118</v>
      </c>
      <c r="I5" s="5">
        <f>VLOOKUP(F5,'[1]TARA PAINTS'!$C$4:$D$161,2,FALSE)</f>
        <v>3.38</v>
      </c>
      <c r="J5" s="5">
        <f t="shared" si="0"/>
        <v>60</v>
      </c>
      <c r="K5" s="5">
        <f t="shared" si="1"/>
        <v>240</v>
      </c>
      <c r="L5" s="5">
        <v>25</v>
      </c>
      <c r="M5" s="15">
        <f>H5*I5+J5+K5+L5</f>
        <v>723.83999999999992</v>
      </c>
    </row>
    <row r="6" spans="1:13" s="3" customFormat="1" x14ac:dyDescent="0.25">
      <c r="A6" s="14">
        <v>3</v>
      </c>
      <c r="B6" s="4" t="s">
        <v>26</v>
      </c>
      <c r="C6" s="4" t="s">
        <v>27</v>
      </c>
      <c r="D6" s="4" t="s">
        <v>28</v>
      </c>
      <c r="E6" s="4" t="s">
        <v>15</v>
      </c>
      <c r="F6" s="4" t="s">
        <v>16</v>
      </c>
      <c r="G6" s="4">
        <v>15</v>
      </c>
      <c r="H6" s="4">
        <v>84</v>
      </c>
      <c r="I6" s="5">
        <f>VLOOKUP(F6,'[1]TARA PAINTS'!$C$4:$D$161,2,FALSE)</f>
        <v>3.38</v>
      </c>
      <c r="J6" s="5">
        <f t="shared" si="0"/>
        <v>30</v>
      </c>
      <c r="K6" s="5">
        <f t="shared" si="1"/>
        <v>120</v>
      </c>
      <c r="L6" s="5">
        <v>25</v>
      </c>
      <c r="M6" s="15">
        <f>H6*I6+J6+K6+L6</f>
        <v>458.92</v>
      </c>
    </row>
    <row r="7" spans="1:13" s="3" customFormat="1" x14ac:dyDescent="0.25">
      <c r="A7" s="14">
        <v>4</v>
      </c>
      <c r="B7" s="4" t="s">
        <v>26</v>
      </c>
      <c r="C7" s="4" t="s">
        <v>29</v>
      </c>
      <c r="D7" s="4" t="s">
        <v>30</v>
      </c>
      <c r="E7" s="4" t="s">
        <v>15</v>
      </c>
      <c r="F7" s="4" t="s">
        <v>31</v>
      </c>
      <c r="G7" s="4">
        <v>5</v>
      </c>
      <c r="H7" s="4">
        <v>26</v>
      </c>
      <c r="I7" s="5">
        <f>VLOOKUP(F7,'[1]TARA PAINTS'!$C$4:$D$161,2,FALSE)</f>
        <v>2.93</v>
      </c>
      <c r="J7" s="5">
        <f t="shared" si="0"/>
        <v>10</v>
      </c>
      <c r="K7" s="5">
        <f t="shared" si="1"/>
        <v>40</v>
      </c>
      <c r="L7" s="5">
        <v>25</v>
      </c>
      <c r="M7" s="15">
        <f>50*I7+J7+K7+L7</f>
        <v>221.5</v>
      </c>
    </row>
    <row r="8" spans="1:13" s="3" customFormat="1" x14ac:dyDescent="0.25">
      <c r="A8" s="14">
        <v>5</v>
      </c>
      <c r="B8" s="4" t="s">
        <v>26</v>
      </c>
      <c r="C8" s="4" t="s">
        <v>32</v>
      </c>
      <c r="D8" s="4" t="s">
        <v>33</v>
      </c>
      <c r="E8" s="4" t="s">
        <v>15</v>
      </c>
      <c r="F8" s="4" t="s">
        <v>34</v>
      </c>
      <c r="G8" s="4">
        <v>7</v>
      </c>
      <c r="H8" s="4">
        <v>36</v>
      </c>
      <c r="I8" s="5">
        <f>VLOOKUP(F8,'[1]TARA PAINTS'!$C$4:$D$161,2,FALSE)</f>
        <v>2.93</v>
      </c>
      <c r="J8" s="5">
        <f t="shared" si="0"/>
        <v>14</v>
      </c>
      <c r="K8" s="5">
        <f t="shared" si="1"/>
        <v>56</v>
      </c>
      <c r="L8" s="5">
        <v>25</v>
      </c>
      <c r="M8" s="15">
        <f>50*I8+J8+K8+L8</f>
        <v>241.5</v>
      </c>
    </row>
    <row r="9" spans="1:13" s="3" customFormat="1" x14ac:dyDescent="0.25">
      <c r="A9" s="14">
        <v>6</v>
      </c>
      <c r="B9" s="4" t="s">
        <v>35</v>
      </c>
      <c r="C9" s="4" t="s">
        <v>36</v>
      </c>
      <c r="D9" s="4" t="s">
        <v>37</v>
      </c>
      <c r="E9" s="4" t="s">
        <v>15</v>
      </c>
      <c r="F9" s="18" t="s">
        <v>70</v>
      </c>
      <c r="G9" s="4">
        <v>17</v>
      </c>
      <c r="H9" s="4">
        <v>183</v>
      </c>
      <c r="I9" s="5">
        <f>VLOOKUP(F9,'[1]TARA PAINTS'!$C$4:$D$161,2,FALSE)</f>
        <v>3.38</v>
      </c>
      <c r="J9" s="5">
        <f t="shared" si="0"/>
        <v>34</v>
      </c>
      <c r="K9" s="5">
        <f t="shared" si="1"/>
        <v>136</v>
      </c>
      <c r="L9" s="5">
        <v>25</v>
      </c>
      <c r="M9" s="15">
        <f>H9*I9+J9+K9+L9</f>
        <v>813.54</v>
      </c>
    </row>
    <row r="10" spans="1:13" s="3" customFormat="1" x14ac:dyDescent="0.25">
      <c r="A10" s="14">
        <v>7</v>
      </c>
      <c r="B10" s="4" t="s">
        <v>35</v>
      </c>
      <c r="C10" s="4" t="s">
        <v>38</v>
      </c>
      <c r="D10" s="4" t="s">
        <v>39</v>
      </c>
      <c r="E10" s="4" t="s">
        <v>15</v>
      </c>
      <c r="F10" s="4" t="s">
        <v>40</v>
      </c>
      <c r="G10" s="4">
        <v>20</v>
      </c>
      <c r="H10" s="4">
        <v>102</v>
      </c>
      <c r="I10" s="5">
        <f>VLOOKUP(F10,'[1]TARA PAINTS'!$C$4:$D$161,2,FALSE)</f>
        <v>2.93</v>
      </c>
      <c r="J10" s="5">
        <f t="shared" si="0"/>
        <v>40</v>
      </c>
      <c r="K10" s="5">
        <f t="shared" si="1"/>
        <v>160</v>
      </c>
      <c r="L10" s="5">
        <v>25</v>
      </c>
      <c r="M10" s="15">
        <f>H10*I10+J10+K10+L10</f>
        <v>523.86</v>
      </c>
    </row>
    <row r="11" spans="1:13" s="3" customFormat="1" x14ac:dyDescent="0.25">
      <c r="A11" s="14">
        <v>8</v>
      </c>
      <c r="B11" s="4" t="s">
        <v>41</v>
      </c>
      <c r="C11" s="4" t="s">
        <v>42</v>
      </c>
      <c r="D11" s="4" t="s">
        <v>43</v>
      </c>
      <c r="E11" s="4" t="s">
        <v>15</v>
      </c>
      <c r="F11" s="4" t="s">
        <v>44</v>
      </c>
      <c r="G11" s="4">
        <v>4</v>
      </c>
      <c r="H11" s="4">
        <v>34</v>
      </c>
      <c r="I11" s="5">
        <f>VLOOKUP(F11,'[1]TARA PAINTS'!$C$4:$D$161,2,FALSE)</f>
        <v>2.93</v>
      </c>
      <c r="J11" s="5">
        <f t="shared" si="0"/>
        <v>8</v>
      </c>
      <c r="K11" s="5">
        <f t="shared" si="1"/>
        <v>32</v>
      </c>
      <c r="L11" s="5">
        <v>25</v>
      </c>
      <c r="M11" s="15">
        <f>50*I11+J11+K11+L11</f>
        <v>211.5</v>
      </c>
    </row>
    <row r="12" spans="1:13" s="3" customFormat="1" x14ac:dyDescent="0.25">
      <c r="A12" s="14">
        <v>9</v>
      </c>
      <c r="B12" s="4" t="s">
        <v>45</v>
      </c>
      <c r="C12" s="4" t="s">
        <v>46</v>
      </c>
      <c r="D12" s="4" t="s">
        <v>47</v>
      </c>
      <c r="E12" s="4" t="s">
        <v>15</v>
      </c>
      <c r="F12" s="4" t="s">
        <v>48</v>
      </c>
      <c r="G12" s="4">
        <v>5</v>
      </c>
      <c r="H12" s="4">
        <v>68</v>
      </c>
      <c r="I12" s="5">
        <f>VLOOKUP(F12,'[1]TARA PAINTS'!$C$4:$D$161,2,FALSE)</f>
        <v>2.93</v>
      </c>
      <c r="J12" s="5">
        <f t="shared" si="0"/>
        <v>10</v>
      </c>
      <c r="K12" s="5">
        <f t="shared" si="1"/>
        <v>40</v>
      </c>
      <c r="L12" s="5">
        <v>25</v>
      </c>
      <c r="M12" s="15">
        <f t="shared" ref="M12:M17" si="2">H12*I12+J12+K12+L12</f>
        <v>274.24</v>
      </c>
    </row>
    <row r="13" spans="1:13" s="3" customFormat="1" x14ac:dyDescent="0.25">
      <c r="A13" s="14">
        <v>10</v>
      </c>
      <c r="B13" s="4" t="s">
        <v>45</v>
      </c>
      <c r="C13" s="4" t="s">
        <v>49</v>
      </c>
      <c r="D13" s="4" t="s">
        <v>50</v>
      </c>
      <c r="E13" s="4" t="s">
        <v>15</v>
      </c>
      <c r="F13" s="4" t="s">
        <v>14</v>
      </c>
      <c r="G13" s="4">
        <v>31</v>
      </c>
      <c r="H13" s="4">
        <v>148</v>
      </c>
      <c r="I13" s="5">
        <f>VLOOKUP(F13,'[1]TARA PAINTS'!$C$4:$D$161,2,FALSE)</f>
        <v>2.93</v>
      </c>
      <c r="J13" s="5">
        <f t="shared" si="0"/>
        <v>62</v>
      </c>
      <c r="K13" s="5">
        <f t="shared" si="1"/>
        <v>248</v>
      </c>
      <c r="L13" s="5">
        <v>25</v>
      </c>
      <c r="M13" s="15">
        <f t="shared" si="2"/>
        <v>768.6400000000001</v>
      </c>
    </row>
    <row r="14" spans="1:13" s="3" customFormat="1" x14ac:dyDescent="0.25">
      <c r="A14" s="14">
        <v>11</v>
      </c>
      <c r="B14" s="4" t="s">
        <v>51</v>
      </c>
      <c r="C14" s="4" t="s">
        <v>52</v>
      </c>
      <c r="D14" s="4" t="s">
        <v>53</v>
      </c>
      <c r="E14" s="4" t="s">
        <v>15</v>
      </c>
      <c r="F14" s="4" t="s">
        <v>16</v>
      </c>
      <c r="G14" s="4">
        <v>18</v>
      </c>
      <c r="H14" s="4">
        <v>124</v>
      </c>
      <c r="I14" s="5">
        <f>VLOOKUP(F14,'[1]TARA PAINTS'!$C$4:$D$161,2,FALSE)</f>
        <v>3.38</v>
      </c>
      <c r="J14" s="5">
        <f t="shared" si="0"/>
        <v>36</v>
      </c>
      <c r="K14" s="5">
        <f t="shared" si="1"/>
        <v>144</v>
      </c>
      <c r="L14" s="5">
        <v>25</v>
      </c>
      <c r="M14" s="15">
        <f t="shared" si="2"/>
        <v>624.12</v>
      </c>
    </row>
    <row r="15" spans="1:13" s="3" customFormat="1" x14ac:dyDescent="0.25">
      <c r="A15" s="14">
        <v>12</v>
      </c>
      <c r="B15" s="4" t="s">
        <v>51</v>
      </c>
      <c r="C15" s="4" t="s">
        <v>54</v>
      </c>
      <c r="D15" s="4" t="s">
        <v>55</v>
      </c>
      <c r="E15" s="4" t="s">
        <v>15</v>
      </c>
      <c r="F15" s="4" t="s">
        <v>56</v>
      </c>
      <c r="G15" s="4">
        <v>11</v>
      </c>
      <c r="H15" s="4">
        <v>66</v>
      </c>
      <c r="I15" s="5">
        <f>VLOOKUP(F15,'[1]TARA PAINTS'!$C$4:$D$161,2,FALSE)</f>
        <v>3.38</v>
      </c>
      <c r="J15" s="5">
        <f t="shared" si="0"/>
        <v>22</v>
      </c>
      <c r="K15" s="5">
        <f t="shared" si="1"/>
        <v>88</v>
      </c>
      <c r="L15" s="5">
        <v>25</v>
      </c>
      <c r="M15" s="15">
        <f t="shared" si="2"/>
        <v>358.08</v>
      </c>
    </row>
    <row r="16" spans="1:13" s="3" customFormat="1" x14ac:dyDescent="0.25">
      <c r="A16" s="14">
        <v>13</v>
      </c>
      <c r="B16" s="4" t="s">
        <v>57</v>
      </c>
      <c r="C16" s="4" t="s">
        <v>58</v>
      </c>
      <c r="D16" s="4" t="s">
        <v>59</v>
      </c>
      <c r="E16" s="4" t="s">
        <v>15</v>
      </c>
      <c r="F16" s="4" t="s">
        <v>56</v>
      </c>
      <c r="G16" s="4">
        <v>16</v>
      </c>
      <c r="H16" s="4">
        <v>116</v>
      </c>
      <c r="I16" s="5">
        <f>VLOOKUP(F16,'[1]TARA PAINTS'!$C$4:$D$161,2,FALSE)</f>
        <v>3.38</v>
      </c>
      <c r="J16" s="5">
        <f t="shared" si="0"/>
        <v>32</v>
      </c>
      <c r="K16" s="5">
        <f t="shared" si="1"/>
        <v>128</v>
      </c>
      <c r="L16" s="5">
        <v>25</v>
      </c>
      <c r="M16" s="15">
        <f t="shared" si="2"/>
        <v>577.07999999999993</v>
      </c>
    </row>
    <row r="17" spans="1:13" s="3" customFormat="1" x14ac:dyDescent="0.25">
      <c r="A17" s="14">
        <v>14</v>
      </c>
      <c r="B17" s="4" t="s">
        <v>60</v>
      </c>
      <c r="C17" s="4" t="s">
        <v>61</v>
      </c>
      <c r="D17" s="4" t="s">
        <v>62</v>
      </c>
      <c r="E17" s="4" t="s">
        <v>15</v>
      </c>
      <c r="F17" s="4" t="s">
        <v>14</v>
      </c>
      <c r="G17" s="4">
        <v>11</v>
      </c>
      <c r="H17" s="4">
        <v>110</v>
      </c>
      <c r="I17" s="5">
        <f>VLOOKUP(F17,'[1]TARA PAINTS'!$C$4:$D$161,2,FALSE)</f>
        <v>2.93</v>
      </c>
      <c r="J17" s="5">
        <f t="shared" si="0"/>
        <v>22</v>
      </c>
      <c r="K17" s="5">
        <f t="shared" si="1"/>
        <v>88</v>
      </c>
      <c r="L17" s="5">
        <v>25</v>
      </c>
      <c r="M17" s="15">
        <f t="shared" si="2"/>
        <v>457.3</v>
      </c>
    </row>
    <row r="18" spans="1:13" s="3" customFormat="1" x14ac:dyDescent="0.25">
      <c r="A18" s="14">
        <v>15</v>
      </c>
      <c r="B18" s="4" t="s">
        <v>63</v>
      </c>
      <c r="C18" s="4" t="s">
        <v>64</v>
      </c>
      <c r="D18" s="4" t="s">
        <v>65</v>
      </c>
      <c r="E18" s="4" t="s">
        <v>15</v>
      </c>
      <c r="F18" s="4" t="s">
        <v>66</v>
      </c>
      <c r="G18" s="4">
        <v>4</v>
      </c>
      <c r="H18" s="4">
        <v>30</v>
      </c>
      <c r="I18" s="5">
        <f>VLOOKUP(F18,'[1]TARA PAINTS'!$C$4:$D$161,2,FALSE)</f>
        <v>3.38</v>
      </c>
      <c r="J18" s="5">
        <f t="shared" si="0"/>
        <v>8</v>
      </c>
      <c r="K18" s="5">
        <f t="shared" si="1"/>
        <v>32</v>
      </c>
      <c r="L18" s="5">
        <v>25</v>
      </c>
      <c r="M18" s="15">
        <f>50*I18+J18+K18+L18</f>
        <v>234</v>
      </c>
    </row>
    <row r="19" spans="1:13" s="3" customFormat="1" x14ac:dyDescent="0.25">
      <c r="A19" s="14">
        <v>16</v>
      </c>
      <c r="B19" s="4" t="s">
        <v>63</v>
      </c>
      <c r="C19" s="4" t="s">
        <v>67</v>
      </c>
      <c r="D19" s="4" t="s">
        <v>68</v>
      </c>
      <c r="E19" s="4" t="s">
        <v>15</v>
      </c>
      <c r="F19" s="4" t="s">
        <v>66</v>
      </c>
      <c r="G19" s="4">
        <v>3</v>
      </c>
      <c r="H19" s="4">
        <v>18</v>
      </c>
      <c r="I19" s="5">
        <f>VLOOKUP(F19,'[1]TARA PAINTS'!$C$4:$D$161,2,FALSE)</f>
        <v>3.38</v>
      </c>
      <c r="J19" s="5">
        <f t="shared" si="0"/>
        <v>6</v>
      </c>
      <c r="K19" s="5">
        <f t="shared" si="1"/>
        <v>24</v>
      </c>
      <c r="L19" s="5">
        <v>25</v>
      </c>
      <c r="M19" s="15">
        <f>50*I19+J19+K19+L19</f>
        <v>224</v>
      </c>
    </row>
    <row r="20" spans="1:13" s="3" customFormat="1" ht="15.75" thickBot="1" x14ac:dyDescent="0.3">
      <c r="A20" s="27" t="s">
        <v>71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16">
        <f>ROUND(SUM(M4:M19),0)</f>
        <v>8148</v>
      </c>
    </row>
    <row r="21" spans="1:13" s="3" customFormat="1" ht="15.75" thickBot="1" x14ac:dyDescent="0.3">
      <c r="A21" s="6"/>
      <c r="B21"/>
      <c r="C21"/>
      <c r="D21"/>
      <c r="E21"/>
      <c r="F21"/>
      <c r="G21" s="17">
        <f>SUM(G4:G19)</f>
        <v>216</v>
      </c>
      <c r="H21" s="17">
        <f>SUM(H4:H19)</f>
        <v>1459</v>
      </c>
      <c r="I21" s="7"/>
      <c r="J21" s="7"/>
      <c r="K21" s="7"/>
      <c r="L21" s="7"/>
      <c r="M21" s="7"/>
    </row>
    <row r="22" spans="1:13" s="3" customFormat="1" ht="30" customHeight="1" thickBot="1" x14ac:dyDescent="0.3">
      <c r="A22" s="19" t="s">
        <v>18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2"/>
    </row>
    <row r="23" spans="1:13" s="3" customFormat="1" ht="30" customHeight="1" thickBot="1" x14ac:dyDescent="0.3">
      <c r="A23" s="23" t="s">
        <v>1</v>
      </c>
      <c r="B23" s="24"/>
      <c r="C23" s="24"/>
      <c r="D23" s="24"/>
      <c r="E23" s="24"/>
      <c r="F23" s="24"/>
      <c r="G23" s="24"/>
      <c r="H23" s="24"/>
      <c r="I23" s="25"/>
      <c r="J23" s="25"/>
      <c r="K23" s="25"/>
      <c r="L23" s="25"/>
      <c r="M23" s="26"/>
    </row>
    <row r="24" spans="1:13" s="3" customFormat="1" ht="30" customHeight="1" x14ac:dyDescent="0.25">
      <c r="A24" s="8"/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</row>
  </sheetData>
  <mergeCells count="7">
    <mergeCell ref="A22:M22"/>
    <mergeCell ref="A23:M23"/>
    <mergeCell ref="A20:L20"/>
    <mergeCell ref="I1:M1"/>
    <mergeCell ref="I2:M2"/>
    <mergeCell ref="A1:H1"/>
    <mergeCell ref="A2:H2"/>
  </mergeCells>
  <conditionalFormatting sqref="F9">
    <cfRule type="duplicateValues" dxfId="0" priority="1"/>
  </conditionalFormatting>
  <pageMargins left="0.31496062992125984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2024-08-05T11:16:50Z</cp:lastPrinted>
  <dcterms:created xsi:type="dcterms:W3CDTF">2024-07-09T10:30:11Z</dcterms:created>
  <dcterms:modified xsi:type="dcterms:W3CDTF">2024-08-06T11:30:52Z</dcterms:modified>
</cp:coreProperties>
</file>