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Sheet1!$H$1:$H$176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53" i="1"/>
  <c r="J151"/>
  <c r="H151"/>
  <c r="J150"/>
  <c r="H150"/>
  <c r="J149"/>
  <c r="H149"/>
  <c r="J148"/>
  <c r="H148"/>
  <c r="J147"/>
  <c r="H147"/>
  <c r="J146"/>
  <c r="H146"/>
  <c r="J145"/>
  <c r="H145"/>
  <c r="J144"/>
  <c r="H144"/>
  <c r="J143"/>
  <c r="H143"/>
  <c r="J142"/>
  <c r="H142"/>
  <c r="J141"/>
  <c r="H141"/>
  <c r="J140"/>
  <c r="H140"/>
  <c r="J139"/>
  <c r="H139"/>
  <c r="J138"/>
  <c r="H138"/>
  <c r="J137"/>
  <c r="H137"/>
  <c r="J136"/>
  <c r="H136"/>
  <c r="J135"/>
  <c r="H135"/>
  <c r="J134"/>
  <c r="H134"/>
  <c r="J133"/>
  <c r="H133"/>
  <c r="J132"/>
  <c r="H132"/>
  <c r="J131"/>
  <c r="H131"/>
  <c r="J130"/>
  <c r="H130"/>
  <c r="J129"/>
  <c r="H129"/>
  <c r="J128"/>
  <c r="H128"/>
  <c r="J127"/>
  <c r="H127"/>
  <c r="J126"/>
  <c r="H126"/>
  <c r="J125"/>
  <c r="H125"/>
  <c r="J124"/>
  <c r="H124"/>
  <c r="J123"/>
  <c r="H123"/>
  <c r="J122"/>
  <c r="H122"/>
  <c r="J121"/>
  <c r="H121"/>
  <c r="J120"/>
  <c r="H120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I74" s="1"/>
  <c r="J73"/>
  <c r="H73"/>
  <c r="J72"/>
  <c r="H72"/>
  <c r="J71"/>
  <c r="H71"/>
  <c r="J70"/>
  <c r="H70"/>
  <c r="J69"/>
  <c r="H69"/>
  <c r="J68"/>
  <c r="H68"/>
  <c r="J67"/>
  <c r="H67"/>
  <c r="I67" s="1"/>
  <c r="J66"/>
  <c r="H66"/>
  <c r="J65"/>
  <c r="H65"/>
  <c r="I65" s="1"/>
  <c r="J64"/>
  <c r="H64"/>
  <c r="J63"/>
  <c r="H63"/>
  <c r="I63" s="1"/>
  <c r="J62"/>
  <c r="H62"/>
  <c r="I62" s="1"/>
  <c r="J61"/>
  <c r="H61"/>
  <c r="J60"/>
  <c r="H60"/>
  <c r="J59"/>
  <c r="H59"/>
  <c r="I59" s="1"/>
  <c r="J58"/>
  <c r="H58"/>
  <c r="J57"/>
  <c r="H57"/>
  <c r="I57" s="1"/>
  <c r="J56"/>
  <c r="H56"/>
  <c r="J55"/>
  <c r="H55"/>
  <c r="I55" s="1"/>
  <c r="J54"/>
  <c r="H54"/>
  <c r="J53"/>
  <c r="H53"/>
  <c r="I53" s="1"/>
  <c r="J52"/>
  <c r="H52"/>
  <c r="J51"/>
  <c r="H51"/>
  <c r="J50"/>
  <c r="H50"/>
  <c r="I50" s="1"/>
  <c r="J49"/>
  <c r="H49"/>
  <c r="J48"/>
  <c r="H48"/>
  <c r="I48" s="1"/>
  <c r="J47"/>
  <c r="H47"/>
  <c r="L46"/>
  <c r="J45"/>
  <c r="H45"/>
  <c r="I45" s="1"/>
  <c r="J44"/>
  <c r="H44"/>
  <c r="I44" s="1"/>
  <c r="J43"/>
  <c r="H43"/>
  <c r="J42"/>
  <c r="I42"/>
  <c r="H42"/>
  <c r="J41"/>
  <c r="H41"/>
  <c r="I41" s="1"/>
  <c r="J40"/>
  <c r="H40"/>
  <c r="I40" s="1"/>
  <c r="J39"/>
  <c r="H39"/>
  <c r="J38"/>
  <c r="I38"/>
  <c r="H38"/>
  <c r="J37"/>
  <c r="H37"/>
  <c r="I37" s="1"/>
  <c r="J36"/>
  <c r="H36"/>
  <c r="I36" s="1"/>
  <c r="J35"/>
  <c r="H35"/>
  <c r="J34"/>
  <c r="I34"/>
  <c r="H34"/>
  <c r="J33"/>
  <c r="H33"/>
  <c r="I33" s="1"/>
  <c r="J32"/>
  <c r="H32"/>
  <c r="I32" s="1"/>
  <c r="J31"/>
  <c r="H31"/>
  <c r="J30"/>
  <c r="I30"/>
  <c r="H30"/>
  <c r="J29"/>
  <c r="H29"/>
  <c r="I29" s="1"/>
  <c r="J28"/>
  <c r="H28"/>
  <c r="I28" s="1"/>
  <c r="J27"/>
  <c r="H27"/>
  <c r="J26"/>
  <c r="I26"/>
  <c r="H26"/>
  <c r="J25"/>
  <c r="H25"/>
  <c r="J24"/>
  <c r="H24"/>
  <c r="I24" s="1"/>
  <c r="J23"/>
  <c r="H23"/>
  <c r="J22"/>
  <c r="I22"/>
  <c r="H22"/>
  <c r="J21"/>
  <c r="H21"/>
  <c r="J20"/>
  <c r="H20"/>
  <c r="I20" s="1"/>
  <c r="J19"/>
  <c r="H19"/>
  <c r="J18"/>
  <c r="I18"/>
  <c r="H18"/>
  <c r="J17"/>
  <c r="H17"/>
  <c r="J16"/>
  <c r="H16"/>
  <c r="I16" s="1"/>
  <c r="J15"/>
  <c r="H15"/>
  <c r="J14"/>
  <c r="I14"/>
  <c r="H14"/>
  <c r="J13"/>
  <c r="H13"/>
  <c r="J12"/>
  <c r="H12"/>
  <c r="I12" s="1"/>
  <c r="J11"/>
  <c r="H11"/>
  <c r="J10"/>
  <c r="I10"/>
  <c r="H10"/>
  <c r="J9"/>
  <c r="H9"/>
  <c r="J8"/>
  <c r="H8"/>
  <c r="I8" s="1"/>
  <c r="L17" l="1"/>
  <c r="L8"/>
  <c r="I9"/>
  <c r="L9" s="1"/>
  <c r="L12"/>
  <c r="I13"/>
  <c r="L13" s="1"/>
  <c r="L16"/>
  <c r="I17"/>
  <c r="L20"/>
  <c r="I21"/>
  <c r="L21" s="1"/>
  <c r="L24"/>
  <c r="I25"/>
  <c r="L25" s="1"/>
  <c r="L28"/>
  <c r="L32"/>
  <c r="L36"/>
  <c r="L40"/>
  <c r="L44"/>
  <c r="L29"/>
  <c r="L33"/>
  <c r="L45"/>
  <c r="L37"/>
  <c r="L41"/>
  <c r="L10"/>
  <c r="I11"/>
  <c r="L11" s="1"/>
  <c r="L14"/>
  <c r="I15"/>
  <c r="L15" s="1"/>
  <c r="L18"/>
  <c r="I19"/>
  <c r="L19" s="1"/>
  <c r="L22"/>
  <c r="I23"/>
  <c r="L23" s="1"/>
  <c r="L26"/>
  <c r="I27"/>
  <c r="L27" s="1"/>
  <c r="L30"/>
  <c r="I31"/>
  <c r="L31" s="1"/>
  <c r="L34"/>
  <c r="I35"/>
  <c r="L35" s="1"/>
  <c r="L38"/>
  <c r="I39"/>
  <c r="L39" s="1"/>
  <c r="L42"/>
  <c r="I43"/>
  <c r="L43" s="1"/>
  <c r="L48"/>
  <c r="L50"/>
  <c r="L53"/>
  <c r="L55"/>
  <c r="L57"/>
  <c r="L59"/>
  <c r="L62"/>
  <c r="L63"/>
  <c r="L65"/>
  <c r="L67"/>
  <c r="L74"/>
  <c r="I47"/>
  <c r="L47" s="1"/>
  <c r="I49"/>
  <c r="L49" s="1"/>
  <c r="I51"/>
  <c r="L51" s="1"/>
  <c r="I52"/>
  <c r="L52" s="1"/>
  <c r="I54"/>
  <c r="L54" s="1"/>
  <c r="I56"/>
  <c r="L56" s="1"/>
  <c r="I58"/>
  <c r="L58" s="1"/>
  <c r="I60"/>
  <c r="L60" s="1"/>
  <c r="I61"/>
  <c r="L61" s="1"/>
  <c r="I64"/>
  <c r="L64" s="1"/>
  <c r="I66"/>
  <c r="L66" s="1"/>
  <c r="I68"/>
  <c r="L68" s="1"/>
  <c r="I69"/>
  <c r="L69" s="1"/>
  <c r="I70"/>
  <c r="L70" s="1"/>
  <c r="I71"/>
  <c r="L71" s="1"/>
  <c r="I72"/>
  <c r="L72" s="1"/>
  <c r="I73"/>
  <c r="L73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I93"/>
  <c r="L93" s="1"/>
  <c r="I94"/>
  <c r="L94" s="1"/>
  <c r="I95"/>
  <c r="L95" s="1"/>
  <c r="I96"/>
  <c r="L96" s="1"/>
  <c r="I97"/>
  <c r="L97" s="1"/>
  <c r="I98"/>
  <c r="L98" s="1"/>
  <c r="I99"/>
  <c r="L99" s="1"/>
  <c r="I100"/>
  <c r="L100" s="1"/>
  <c r="I101"/>
  <c r="L101" s="1"/>
  <c r="I102"/>
  <c r="L102" s="1"/>
  <c r="I103"/>
  <c r="L103" s="1"/>
  <c r="I104"/>
  <c r="L104" s="1"/>
  <c r="I105"/>
  <c r="L105" s="1"/>
  <c r="I106"/>
  <c r="L106" s="1"/>
  <c r="I107"/>
  <c r="L107" s="1"/>
  <c r="I108"/>
  <c r="L108" s="1"/>
  <c r="I109"/>
  <c r="L109" s="1"/>
  <c r="I110"/>
  <c r="L110" s="1"/>
  <c r="I111"/>
  <c r="L111" s="1"/>
  <c r="I112"/>
  <c r="L112" s="1"/>
  <c r="I113"/>
  <c r="L113" s="1"/>
  <c r="I114"/>
  <c r="L114" s="1"/>
  <c r="I115"/>
  <c r="L115" s="1"/>
  <c r="I116"/>
  <c r="L116" s="1"/>
  <c r="I117"/>
  <c r="L117" s="1"/>
  <c r="I118"/>
  <c r="L118" s="1"/>
  <c r="I119"/>
  <c r="L119" s="1"/>
  <c r="I120"/>
  <c r="L120" s="1"/>
  <c r="I121"/>
  <c r="L121" s="1"/>
  <c r="I122"/>
  <c r="L122" s="1"/>
  <c r="I123"/>
  <c r="L123" s="1"/>
  <c r="I124"/>
  <c r="L124" s="1"/>
  <c r="I125"/>
  <c r="L125" s="1"/>
  <c r="I126"/>
  <c r="L126" s="1"/>
  <c r="I127"/>
  <c r="L127" s="1"/>
  <c r="I128"/>
  <c r="L128" s="1"/>
  <c r="I129"/>
  <c r="L129" s="1"/>
  <c r="I130"/>
  <c r="L130" s="1"/>
  <c r="I131"/>
  <c r="L131" s="1"/>
  <c r="I132"/>
  <c r="L132" s="1"/>
  <c r="I133"/>
  <c r="L133" s="1"/>
  <c r="I134"/>
  <c r="L134" s="1"/>
  <c r="I135"/>
  <c r="L135" s="1"/>
  <c r="I136"/>
  <c r="L136" s="1"/>
  <c r="I137"/>
  <c r="L137" s="1"/>
  <c r="I138"/>
  <c r="L138" s="1"/>
  <c r="I139"/>
  <c r="L139" s="1"/>
  <c r="I140"/>
  <c r="L140" s="1"/>
  <c r="I141"/>
  <c r="L141" s="1"/>
  <c r="I142"/>
  <c r="L142" s="1"/>
  <c r="I143"/>
  <c r="L143" s="1"/>
  <c r="I144"/>
  <c r="L144" s="1"/>
  <c r="I145"/>
  <c r="L145" s="1"/>
  <c r="I146"/>
  <c r="L146" s="1"/>
  <c r="I147"/>
  <c r="L147" s="1"/>
  <c r="I148"/>
  <c r="L148" s="1"/>
  <c r="I149"/>
  <c r="L149" s="1"/>
  <c r="I150"/>
  <c r="L150" s="1"/>
  <c r="I151"/>
  <c r="L151" s="1"/>
  <c r="L152" l="1"/>
</calcChain>
</file>

<file path=xl/sharedStrings.xml><?xml version="1.0" encoding="utf-8"?>
<sst xmlns="http://schemas.openxmlformats.org/spreadsheetml/2006/main" count="608" uniqueCount="328">
  <si>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</si>
  <si>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</si>
  <si>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</si>
  <si>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</si>
  <si>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</si>
  <si>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</si>
  <si>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</si>
  <si>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</si>
  <si>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</si>
  <si>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</si>
  <si>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</si>
  <si>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</si>
  <si>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HML</t>
  </si>
  <si>
    <t>BARIPADA</t>
  </si>
  <si>
    <t>DHENKANAL</t>
  </si>
  <si>
    <t>BALASORE</t>
  </si>
  <si>
    <t>JAGATSINGHPUR</t>
  </si>
  <si>
    <t>JAJPUR TOWN</t>
  </si>
  <si>
    <t>KHURDA</t>
  </si>
  <si>
    <t>ANGUL</t>
  </si>
  <si>
    <t>PANISALIA</t>
  </si>
  <si>
    <t>CTC</t>
  </si>
  <si>
    <t xml:space="preserve">TO, </t>
  </si>
  <si>
    <t>M/S ARISTO PHARMACEUTICALS PVT. LTD.</t>
  </si>
  <si>
    <t>CHAULIAGANJ, CUTTACK</t>
  </si>
  <si>
    <t>GSTIN : 21AAACA4495N1ZK</t>
  </si>
  <si>
    <t>MONTH   : DECEMBER, 2021</t>
  </si>
  <si>
    <t>INVOICE DATE : 31/12/2021</t>
  </si>
  <si>
    <t>LR NO.</t>
  </si>
  <si>
    <t>INV. NO.</t>
  </si>
  <si>
    <t>S.CH.</t>
  </si>
  <si>
    <t>LR CH.</t>
  </si>
  <si>
    <t>AMT.</t>
  </si>
  <si>
    <t>PL/JA/18387/21-22</t>
  </si>
  <si>
    <t>6285/6286</t>
  </si>
  <si>
    <t>PL/JA/18388/21-22</t>
  </si>
  <si>
    <t>6281</t>
  </si>
  <si>
    <t>PL/JA/18389/21-22</t>
  </si>
  <si>
    <t>6277/6278/6279</t>
  </si>
  <si>
    <t>PL/JA/18425/21-22</t>
  </si>
  <si>
    <t>6297/6298/6299</t>
  </si>
  <si>
    <t>PL/JA/18427/21-22</t>
  </si>
  <si>
    <t>6300</t>
  </si>
  <si>
    <t>PL/JA/18428/21-22</t>
  </si>
  <si>
    <t>6301/6302</t>
  </si>
  <si>
    <t>PL/JA/18445/21-22</t>
  </si>
  <si>
    <t>6308/6309</t>
  </si>
  <si>
    <t>PL/JA/18446/21-22</t>
  </si>
  <si>
    <t>6306/6307</t>
  </si>
  <si>
    <t>PL/JA/18451/21-22</t>
  </si>
  <si>
    <t>6305</t>
  </si>
  <si>
    <t>PL/JA/18452/21-22</t>
  </si>
  <si>
    <t>6304</t>
  </si>
  <si>
    <t>PL/JA/18648/21-22</t>
  </si>
  <si>
    <t>6345</t>
  </si>
  <si>
    <t>PL/JA/18649/21-22</t>
  </si>
  <si>
    <t>6372</t>
  </si>
  <si>
    <t>PL/JA/18669/21-22</t>
  </si>
  <si>
    <t>6369/6370</t>
  </si>
  <si>
    <t>PL/JA/18691/21-22</t>
  </si>
  <si>
    <t>6430</t>
  </si>
  <si>
    <t>PL/JA/18721/21-22</t>
  </si>
  <si>
    <t>6420/6421</t>
  </si>
  <si>
    <t>PL/JA/18722/21-22</t>
  </si>
  <si>
    <t>21411006423</t>
  </si>
  <si>
    <t>PL/JA/18723/21-22</t>
  </si>
  <si>
    <t>21411006479</t>
  </si>
  <si>
    <t>PL/JA/18725/21-22</t>
  </si>
  <si>
    <t>21411006422</t>
  </si>
  <si>
    <t>PL/JA/18726/21-22</t>
  </si>
  <si>
    <t>6418/6419</t>
  </si>
  <si>
    <t>PL/JA/18758/21-22</t>
  </si>
  <si>
    <t>6498</t>
  </si>
  <si>
    <t>PL/JA/18759/21-22</t>
  </si>
  <si>
    <t>6497</t>
  </si>
  <si>
    <t>PL/JA/18760/21-22</t>
  </si>
  <si>
    <t>6494</t>
  </si>
  <si>
    <t>PL/JA/18792/21-22</t>
  </si>
  <si>
    <t>6486/6487</t>
  </si>
  <si>
    <t>PL/JA/18794/21-22</t>
  </si>
  <si>
    <t>6490</t>
  </si>
  <si>
    <t>PL/JA/18795/21-22</t>
  </si>
  <si>
    <t>6496</t>
  </si>
  <si>
    <t>PL/JA/18797/21-22</t>
  </si>
  <si>
    <t>6492/6493</t>
  </si>
  <si>
    <t>PL/JA/18798/21-22</t>
  </si>
  <si>
    <t>6491</t>
  </si>
  <si>
    <t>PL/JA/18886/21-22</t>
  </si>
  <si>
    <t>6543/6544</t>
  </si>
  <si>
    <t>PL/JA/18887/21-22</t>
  </si>
  <si>
    <t>6530</t>
  </si>
  <si>
    <t>PL/JA/18888/21-22</t>
  </si>
  <si>
    <t>6531</t>
  </si>
  <si>
    <t>PL/JA/18889/21-22</t>
  </si>
  <si>
    <t>6540/6541/6542</t>
  </si>
  <si>
    <t>PL/JA/18900/21-22</t>
  </si>
  <si>
    <t>6546</t>
  </si>
  <si>
    <t>PL/JA/18983/21-22</t>
  </si>
  <si>
    <t>6611</t>
  </si>
  <si>
    <t>PL/JA/19082/21-22</t>
  </si>
  <si>
    <t>6724</t>
  </si>
  <si>
    <t>PL/JA/19088/21-22</t>
  </si>
  <si>
    <t>6723</t>
  </si>
  <si>
    <t>PL/JA/19093/21-22</t>
  </si>
  <si>
    <t>6714</t>
  </si>
  <si>
    <t>PL/JA/19094/21-22</t>
  </si>
  <si>
    <t>6700</t>
  </si>
  <si>
    <t>PL/JA/19095/21-22</t>
  </si>
  <si>
    <t>6709/6698/6699</t>
  </si>
  <si>
    <t>PL/JA/19136/21-22</t>
  </si>
  <si>
    <t>6726/6727/4587/4593</t>
  </si>
  <si>
    <t>DAMANJODI</t>
  </si>
  <si>
    <t>FIX</t>
  </si>
  <si>
    <t>PL/JA/19143/21-22</t>
  </si>
  <si>
    <t>6752</t>
  </si>
  <si>
    <t>PL/JA/19151/21-22</t>
  </si>
  <si>
    <t>6741</t>
  </si>
  <si>
    <t>PL/JA/19156/21-22</t>
  </si>
  <si>
    <t>6742/6743</t>
  </si>
  <si>
    <t>PL/JA/19158/21-22</t>
  </si>
  <si>
    <t>6739/6740</t>
  </si>
  <si>
    <t>PL/JA/19182/21-22</t>
  </si>
  <si>
    <t>6789</t>
  </si>
  <si>
    <t>PL/JA/19194/21-22</t>
  </si>
  <si>
    <t>6793</t>
  </si>
  <si>
    <t>PL/JA/19196/21-22</t>
  </si>
  <si>
    <t>6790</t>
  </si>
  <si>
    <t>PL/JA/19198/21-22</t>
  </si>
  <si>
    <t>6792</t>
  </si>
  <si>
    <t>PL/JA/19231/21-22</t>
  </si>
  <si>
    <t>6857</t>
  </si>
  <si>
    <t>PL/JA/19232/21-22</t>
  </si>
  <si>
    <t>6855/6856</t>
  </si>
  <si>
    <t>PL/JA/19233/21-22</t>
  </si>
  <si>
    <t>6858/6859</t>
  </si>
  <si>
    <t>PL/JA/19291/21-22</t>
  </si>
  <si>
    <t>6801/6802</t>
  </si>
  <si>
    <t>PL/JA/19292/21-22</t>
  </si>
  <si>
    <t>6803</t>
  </si>
  <si>
    <t>PL/JA/19293/21-22</t>
  </si>
  <si>
    <t>6811</t>
  </si>
  <si>
    <t>PL/JA/19294/21-22</t>
  </si>
  <si>
    <t>6806</t>
  </si>
  <si>
    <t>PL/JA/19295/21-22</t>
  </si>
  <si>
    <t>6809/6810</t>
  </si>
  <si>
    <t>PL/JA/19296/21-22</t>
  </si>
  <si>
    <t>6807/6808/6823</t>
  </si>
  <si>
    <t>PL/JA/19297/21-22</t>
  </si>
  <si>
    <t>6804/6805</t>
  </si>
  <si>
    <t>PL/JA/19318/21-22</t>
  </si>
  <si>
    <t>6911</t>
  </si>
  <si>
    <t>PL/JA/19319/21-22</t>
  </si>
  <si>
    <t>6909</t>
  </si>
  <si>
    <t>PL/JA/19421/21-22</t>
  </si>
  <si>
    <t>6942/43</t>
  </si>
  <si>
    <t>PL/JA/19422/21-22</t>
  </si>
  <si>
    <t>945</t>
  </si>
  <si>
    <t>PL/JA/19426/21-22</t>
  </si>
  <si>
    <t>6963</t>
  </si>
  <si>
    <t>PL/JA/19487/21-22</t>
  </si>
  <si>
    <t>7009/7010</t>
  </si>
  <si>
    <t>PL/JA/19488/21-22</t>
  </si>
  <si>
    <t>7020/7021</t>
  </si>
  <si>
    <t>PL/JA/19489/21-22</t>
  </si>
  <si>
    <t>7016</t>
  </si>
  <si>
    <t>PL/JA/19511/21-22</t>
  </si>
  <si>
    <t>7011/7012</t>
  </si>
  <si>
    <t>PL/JA/19512/21-22</t>
  </si>
  <si>
    <t>7015</t>
  </si>
  <si>
    <t>PL/JA/19513/21-22</t>
  </si>
  <si>
    <t>7013/7014</t>
  </si>
  <si>
    <t>PL/JA/19514/21-22</t>
  </si>
  <si>
    <t>7018/7019</t>
  </si>
  <si>
    <t>PL/JA/19538/21-22</t>
  </si>
  <si>
    <t>7045/7044</t>
  </si>
  <si>
    <t>PL/JA/19539/21-22</t>
  </si>
  <si>
    <t>7043</t>
  </si>
  <si>
    <t>PL/JA/19540/21-22</t>
  </si>
  <si>
    <t>7040/7041/7042</t>
  </si>
  <si>
    <t>PL/JA/19541/21-22</t>
  </si>
  <si>
    <t>7050/7051</t>
  </si>
  <si>
    <t>PL/JA/19543/21-22</t>
  </si>
  <si>
    <t>7052</t>
  </si>
  <si>
    <t>PL/JA/19545/21-22</t>
  </si>
  <si>
    <t>7047/7048/7049</t>
  </si>
  <si>
    <t>PL/JA/19580/21-22</t>
  </si>
  <si>
    <t>21411007033</t>
  </si>
  <si>
    <t>PL/JA/19654/21-22</t>
  </si>
  <si>
    <t>7080</t>
  </si>
  <si>
    <t>PL/JA/19655/21-22</t>
  </si>
  <si>
    <t>7079</t>
  </si>
  <si>
    <t>PL/JA/19657/21-22</t>
  </si>
  <si>
    <t>7077/7078</t>
  </si>
  <si>
    <t>PL/JA/19659/21-22</t>
  </si>
  <si>
    <t>7094/7095/7096</t>
  </si>
  <si>
    <t>PL/JA/19660/21-22</t>
  </si>
  <si>
    <t>7099/7100/7101</t>
  </si>
  <si>
    <t>PL/JA/19661/21-22</t>
  </si>
  <si>
    <t>7097/7098</t>
  </si>
  <si>
    <t>PL/JA/19671/21-22</t>
  </si>
  <si>
    <t>7105/7106/7107</t>
  </si>
  <si>
    <t>PL/JA/19672/21-22</t>
  </si>
  <si>
    <t>7102/7103/7104</t>
  </si>
  <si>
    <t>PL/JA/19673/21-22</t>
  </si>
  <si>
    <t>7108</t>
  </si>
  <si>
    <t>PL/JA/19846/21-22</t>
  </si>
  <si>
    <t>7184/7185</t>
  </si>
  <si>
    <t>PL/JA/19848/21-22</t>
  </si>
  <si>
    <t>7193/7194</t>
  </si>
  <si>
    <t>PL/JA/19849/21-22</t>
  </si>
  <si>
    <t>7191/7192</t>
  </si>
  <si>
    <t>PL/JA/19850/21-22</t>
  </si>
  <si>
    <t>7196</t>
  </si>
  <si>
    <t>PL/JA/20001/21-22</t>
  </si>
  <si>
    <t>21411007243</t>
  </si>
  <si>
    <t>PL/JA/20002/21-22</t>
  </si>
  <si>
    <t>7241/7242</t>
  </si>
  <si>
    <t>PL/JA/20003/21-22</t>
  </si>
  <si>
    <t>7239/7240</t>
  </si>
  <si>
    <t>PL/JA/20114/21-22</t>
  </si>
  <si>
    <t>21411007329</t>
  </si>
  <si>
    <t>PL/JA/20115/21-22</t>
  </si>
  <si>
    <t>7326/7327/7328</t>
  </si>
  <si>
    <t>PL/JA/20116/21-22</t>
  </si>
  <si>
    <t>7324/7325</t>
  </si>
  <si>
    <t>PL/JA/20121/21-22</t>
  </si>
  <si>
    <t>7312/7313/7314</t>
  </si>
  <si>
    <t>PL/JA/20122/21-22</t>
  </si>
  <si>
    <t>7309/7310/7311</t>
  </si>
  <si>
    <t>PL/JA/20123/21-22</t>
  </si>
  <si>
    <t>7323</t>
  </si>
  <si>
    <t>PL/JA/20170/21-22</t>
  </si>
  <si>
    <t>7374/75/76</t>
  </si>
  <si>
    <t>PL/JA/20171/21-22</t>
  </si>
  <si>
    <t>7377/78</t>
  </si>
  <si>
    <t>PL/JA/20172/21-22</t>
  </si>
  <si>
    <t>7373</t>
  </si>
  <si>
    <t>PL/JA/20193/21-22</t>
  </si>
  <si>
    <t>7366/7367</t>
  </si>
  <si>
    <t>PL/JA/20195/21-22</t>
  </si>
  <si>
    <t>7363/7364/7365</t>
  </si>
  <si>
    <t>PL/JA/20202/21-22</t>
  </si>
  <si>
    <t>7362</t>
  </si>
  <si>
    <t>PL/JA/20205/21-22</t>
  </si>
  <si>
    <t>7368</t>
  </si>
  <si>
    <t>PL/JA/20309/21-22</t>
  </si>
  <si>
    <t>7439</t>
  </si>
  <si>
    <t>PL/JA/20310/21-22</t>
  </si>
  <si>
    <t>7440/7441</t>
  </si>
  <si>
    <t>PL/JA/20312/21-22</t>
  </si>
  <si>
    <t>7442/7443/7444</t>
  </si>
  <si>
    <t>PL/JA/20313/21-22</t>
  </si>
  <si>
    <t>7422</t>
  </si>
  <si>
    <t>PL/JA/20341/21-22</t>
  </si>
  <si>
    <t>7425/26</t>
  </si>
  <si>
    <t>PL/JA/20342/21-22</t>
  </si>
  <si>
    <t>7427</t>
  </si>
  <si>
    <t>PL/JA/20343/21-22</t>
  </si>
  <si>
    <t>7423/24</t>
  </si>
  <si>
    <t>PL/JA/20476/21-22</t>
  </si>
  <si>
    <t>7487</t>
  </si>
  <si>
    <t>PL/JA/20477/21-22</t>
  </si>
  <si>
    <t>7488</t>
  </si>
  <si>
    <t>PL/JA/20478/21-22</t>
  </si>
  <si>
    <t>7490</t>
  </si>
  <si>
    <t>PL/JA/20532/21-22</t>
  </si>
  <si>
    <t>7511</t>
  </si>
  <si>
    <t>PL/JA/20533/21-22</t>
  </si>
  <si>
    <t>7507</t>
  </si>
  <si>
    <t>PL/JA/20534/21-22</t>
  </si>
  <si>
    <t>7509</t>
  </si>
  <si>
    <t>PL/JA/20911/21-22</t>
  </si>
  <si>
    <t>7578/7579/7580</t>
  </si>
  <si>
    <t>PL/JA/20912/21-22</t>
  </si>
  <si>
    <t>7581/7582/7583</t>
  </si>
  <si>
    <t>PL/JA/20913/21-22</t>
  </si>
  <si>
    <t>21411007584</t>
  </si>
  <si>
    <t>PL/JA/20956/21-22</t>
  </si>
  <si>
    <t>7636/7637</t>
  </si>
  <si>
    <t>PL/JA/20957/21-22</t>
  </si>
  <si>
    <t>7639/7640/7641</t>
  </si>
  <si>
    <t>PL/JA/20958/21-22</t>
  </si>
  <si>
    <t>7638</t>
  </si>
  <si>
    <t>PL/JA/20971/21-22</t>
  </si>
  <si>
    <t>7616/7617</t>
  </si>
  <si>
    <t>PL/JA/20972/21-22</t>
  </si>
  <si>
    <t>7618/7619</t>
  </si>
  <si>
    <t>PL/JA/20973/21-22</t>
  </si>
  <si>
    <t>7643</t>
  </si>
  <si>
    <t>PL/JA/20995/21-22</t>
  </si>
  <si>
    <t>7644</t>
  </si>
  <si>
    <t>PL/JA/20996/21-22</t>
  </si>
  <si>
    <t>7645/7646/7649/7650</t>
  </si>
  <si>
    <t>PL/JA/20997/21-22</t>
  </si>
  <si>
    <t>7647/7648</t>
  </si>
  <si>
    <t>PL/JA/21032/21-22</t>
  </si>
  <si>
    <t>7672/7673/7674</t>
  </si>
  <si>
    <t>PL/JA/21033/21-22</t>
  </si>
  <si>
    <t>7675/7676</t>
  </si>
  <si>
    <t>PL/JA/21034/21-22</t>
  </si>
  <si>
    <t>21411007671</t>
  </si>
  <si>
    <t>PL/JA/21120/21-22</t>
  </si>
  <si>
    <t>7702/7703/7704</t>
  </si>
  <si>
    <t>PL/JA/21121/21-22</t>
  </si>
  <si>
    <t>7705/7706/7707</t>
  </si>
  <si>
    <t>PL/JA/21122/21-22</t>
  </si>
  <si>
    <t>7708</t>
  </si>
  <si>
    <t>PL/JA/21124/21-22</t>
  </si>
  <si>
    <t>7696</t>
  </si>
  <si>
    <t>PL/JA/21126/21-22</t>
  </si>
  <si>
    <t>7694/7695</t>
  </si>
  <si>
    <t>PL/JA/21128/21-22</t>
  </si>
  <si>
    <t>7693</t>
  </si>
  <si>
    <t>PL/JA/21129/21-22</t>
  </si>
  <si>
    <t>7697/7698/7699</t>
  </si>
  <si>
    <t>PL/JA/21131/21-22</t>
  </si>
  <si>
    <t>7700/7701</t>
  </si>
  <si>
    <t>PL/JA/21323/21-22</t>
  </si>
  <si>
    <t>7766</t>
  </si>
  <si>
    <t>PL/JA/21325/21-22</t>
  </si>
  <si>
    <t>7760</t>
  </si>
  <si>
    <t>PL/JA/21328/21-22</t>
  </si>
  <si>
    <t>7759</t>
  </si>
  <si>
    <t>(RUPEES FIFTY EIGHT THOUSAND FIVE HUNDRED TEN ONLY)</t>
  </si>
  <si>
    <t>HSN CODE-996791</t>
  </si>
  <si>
    <t>KINDLY ,VERIFY &amp; CONFIRM US  WITHIN 7 DAYS , ELSE GST WILL BE FILLED  ON 20 TH JANUARY, 2022.</t>
  </si>
  <si>
    <t>Thanking You….</t>
  </si>
  <si>
    <t>INVOICE .   : INV-40814/21-22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</si>
</sst>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/>
    </xf>
    <xf numFmtId="165" fontId="14" fillId="0" borderId="0" xfId="0" applyNumberFormat="1" applyFont="1" applyAlignment="1">
      <alignment horizontal="left" vertical="center" indent="6"/>
    </xf>
    <xf numFmtId="0" fontId="5" fillId="0" borderId="0" xfId="0" applyFont="1" applyAlignment="1">
      <alignment vertical="center"/>
    </xf>
    <xf numFmtId="2" fontId="15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13" fillId="2" borderId="0" xfId="0" applyNumberFormat="1" applyFont="1" applyFill="1" applyAlignment="1">
      <alignment horizontal="left"/>
    </xf>
    <xf numFmtId="0" fontId="13" fillId="2" borderId="0" xfId="0" applyNumberFormat="1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0" fontId="5" fillId="0" borderId="0" xfId="0" applyNumberFormat="1" applyFont="1" applyFill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">
          <cell r="D1" t="str">
            <v>PRV. RATE/ AUG. 2020 (8%)</v>
          </cell>
          <cell r="E1" t="str">
            <v>NEW RATE / OCT, 2021 10%)</v>
          </cell>
        </row>
        <row r="2">
          <cell r="C2" t="str">
            <v>DESTINATION</v>
          </cell>
          <cell r="D2" t="str">
            <v>RATE/CS</v>
          </cell>
          <cell r="E2" t="str">
            <v>RATE/ CS</v>
          </cell>
        </row>
        <row r="3">
          <cell r="C3" t="str">
            <v>BHUBANESWAR</v>
          </cell>
          <cell r="D3">
            <v>16.63</v>
          </cell>
          <cell r="E3">
            <v>18.292999999999999</v>
          </cell>
        </row>
        <row r="4">
          <cell r="C4" t="str">
            <v>JARKA</v>
          </cell>
          <cell r="D4">
            <v>28.51</v>
          </cell>
          <cell r="E4">
            <v>31.361000000000001</v>
          </cell>
        </row>
        <row r="5">
          <cell r="C5" t="str">
            <v>JAJPUR TOWN</v>
          </cell>
          <cell r="D5">
            <v>28.51</v>
          </cell>
          <cell r="E5">
            <v>31.361000000000001</v>
          </cell>
        </row>
        <row r="6">
          <cell r="C6" t="str">
            <v>MANIJANGA</v>
          </cell>
          <cell r="D6">
            <v>28.51</v>
          </cell>
          <cell r="E6">
            <v>31.361000000000001</v>
          </cell>
        </row>
        <row r="7">
          <cell r="C7" t="str">
            <v>KHURDA</v>
          </cell>
          <cell r="D7">
            <v>28.51</v>
          </cell>
          <cell r="E7">
            <v>31.361000000000001</v>
          </cell>
        </row>
        <row r="8">
          <cell r="C8" t="str">
            <v>KEONJHAR</v>
          </cell>
          <cell r="D8">
            <v>41.58</v>
          </cell>
          <cell r="E8">
            <v>45.738</v>
          </cell>
        </row>
        <row r="9">
          <cell r="C9" t="str">
            <v>NISCHINTKOILI</v>
          </cell>
          <cell r="D9">
            <v>28.51</v>
          </cell>
          <cell r="E9">
            <v>31.361000000000001</v>
          </cell>
        </row>
        <row r="10">
          <cell r="C10" t="str">
            <v>JAGATSINGHPUR</v>
          </cell>
          <cell r="D10">
            <v>28.51</v>
          </cell>
          <cell r="E10">
            <v>31.361000000000001</v>
          </cell>
        </row>
        <row r="11">
          <cell r="C11" t="str">
            <v>PARADEEP</v>
          </cell>
          <cell r="D11" t="str">
            <v>1350 (FIX)</v>
          </cell>
          <cell r="E11" t="str">
            <v>1485 (FIX)</v>
          </cell>
        </row>
        <row r="12">
          <cell r="C12" t="str">
            <v>PURI</v>
          </cell>
        </row>
        <row r="13">
          <cell r="C13" t="str">
            <v>BALIKUDA</v>
          </cell>
        </row>
        <row r="14">
          <cell r="C14" t="str">
            <v>KUJANGA</v>
          </cell>
          <cell r="D14">
            <v>28.51</v>
          </cell>
          <cell r="E14">
            <v>31.361000000000001</v>
          </cell>
        </row>
        <row r="15">
          <cell r="C15" t="str">
            <v>SORO</v>
          </cell>
        </row>
        <row r="16">
          <cell r="C16" t="str">
            <v>NALCO (PLANT)</v>
          </cell>
          <cell r="D16" t="str">
            <v>1350 (FIX)</v>
          </cell>
          <cell r="E16" t="str">
            <v>1485 (FIX)</v>
          </cell>
        </row>
        <row r="17">
          <cell r="C17" t="str">
            <v>ANGUL</v>
          </cell>
          <cell r="D17">
            <v>24.95</v>
          </cell>
          <cell r="E17">
            <v>27.445</v>
          </cell>
        </row>
        <row r="18">
          <cell r="C18" t="str">
            <v>BHADRAK</v>
          </cell>
          <cell r="D18">
            <v>21.38</v>
          </cell>
          <cell r="E18">
            <v>23.518000000000001</v>
          </cell>
        </row>
        <row r="19">
          <cell r="C19" t="str">
            <v>BALASORE</v>
          </cell>
          <cell r="D19">
            <v>19.440000000000001</v>
          </cell>
          <cell r="E19">
            <v>21.384</v>
          </cell>
        </row>
        <row r="20">
          <cell r="C20" t="str">
            <v>DHENKANAL</v>
          </cell>
          <cell r="D20">
            <v>28.51</v>
          </cell>
          <cell r="E20">
            <v>31.361000000000001</v>
          </cell>
        </row>
        <row r="21">
          <cell r="C21" t="str">
            <v>BALUGAON</v>
          </cell>
          <cell r="D21">
            <v>23.76</v>
          </cell>
          <cell r="E21">
            <v>26.136000000000003</v>
          </cell>
        </row>
        <row r="22">
          <cell r="C22" t="str">
            <v>CHARAMPA</v>
          </cell>
          <cell r="D22">
            <v>28.51</v>
          </cell>
          <cell r="E22">
            <v>31.361000000000001</v>
          </cell>
        </row>
        <row r="23">
          <cell r="C23" t="str">
            <v>ROURKELA</v>
          </cell>
          <cell r="D23">
            <v>28.51</v>
          </cell>
          <cell r="E23">
            <v>31.361000000000001</v>
          </cell>
        </row>
        <row r="24">
          <cell r="C24" t="str">
            <v>JHARSUGUDA</v>
          </cell>
          <cell r="D24">
            <v>27</v>
          </cell>
          <cell r="E24">
            <v>29.7</v>
          </cell>
        </row>
        <row r="25">
          <cell r="C25" t="str">
            <v>BARIPADA</v>
          </cell>
          <cell r="D25">
            <v>19.440000000000001</v>
          </cell>
          <cell r="E25">
            <v>21.384</v>
          </cell>
        </row>
        <row r="26">
          <cell r="C26" t="str">
            <v>JAJPUR ROAD</v>
          </cell>
        </row>
        <row r="27">
          <cell r="C27" t="str">
            <v>TALCHER</v>
          </cell>
        </row>
        <row r="28">
          <cell r="C28" t="str">
            <v>NTPC KANIHA</v>
          </cell>
          <cell r="D28" t="str">
            <v>1350 (FIX)</v>
          </cell>
          <cell r="E28" t="str">
            <v>1485 (FIX)</v>
          </cell>
        </row>
        <row r="29">
          <cell r="C29" t="str">
            <v>BERHAMPUR</v>
          </cell>
        </row>
        <row r="30">
          <cell r="C30" t="str">
            <v>DIPASIKHA</v>
          </cell>
          <cell r="D30" t="str">
            <v>1350 (FIX)</v>
          </cell>
          <cell r="E30" t="str">
            <v>1485 (FIX)</v>
          </cell>
        </row>
        <row r="31">
          <cell r="C31" t="str">
            <v>PANISALIA</v>
          </cell>
          <cell r="D31">
            <v>28.51</v>
          </cell>
          <cell r="E31">
            <v>31.361000000000001</v>
          </cell>
        </row>
        <row r="32">
          <cell r="C32" t="str">
            <v>BARAGARH</v>
          </cell>
          <cell r="D32">
            <v>59.4</v>
          </cell>
          <cell r="E32">
            <v>65.34</v>
          </cell>
        </row>
        <row r="33">
          <cell r="C33" t="str">
            <v>KENDRAPARA</v>
          </cell>
          <cell r="D33">
            <v>37.799999999999997</v>
          </cell>
          <cell r="E33">
            <v>41.58</v>
          </cell>
        </row>
        <row r="34">
          <cell r="C34" t="str">
            <v>JEYPORE</v>
          </cell>
          <cell r="D34">
            <v>97.2</v>
          </cell>
          <cell r="E34">
            <v>52</v>
          </cell>
        </row>
        <row r="35">
          <cell r="C35" t="str">
            <v>BOLANGIR</v>
          </cell>
          <cell r="D35">
            <v>70.2</v>
          </cell>
          <cell r="E35">
            <v>77.22</v>
          </cell>
        </row>
        <row r="36">
          <cell r="C36" t="str">
            <v>MALKANGIR</v>
          </cell>
          <cell r="D36">
            <v>129.6</v>
          </cell>
          <cell r="E36">
            <v>142.56</v>
          </cell>
        </row>
        <row r="37">
          <cell r="C37" t="str">
            <v>PARALAKHEMUNDI</v>
          </cell>
          <cell r="D37">
            <v>69</v>
          </cell>
          <cell r="E37">
            <v>75.900000000000006</v>
          </cell>
        </row>
        <row r="38">
          <cell r="C38" t="str">
            <v>DAMANJODI</v>
          </cell>
          <cell r="D38" t="str">
            <v>1750 (FIX)</v>
          </cell>
          <cell r="E38" t="str">
            <v>1925 (FIX)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8"/>
  <sheetViews>
    <sheetView tabSelected="1" zoomScale="145" zoomScaleNormal="145" workbookViewId="0">
      <selection activeCell="D3" sqref="D3"/>
    </sheetView>
  </sheetViews>
  <sheetFormatPr defaultRowHeight="12"/>
  <cols>
    <col min="1" max="1" width="4.42578125" style="55" customWidth="1"/>
    <col min="2" max="2" width="10.7109375" style="7" bestFit="1" customWidth="1"/>
    <col min="3" max="3" width="17.42578125" style="8" bestFit="1" customWidth="1"/>
    <col min="4" max="4" width="10.140625" style="48" customWidth="1"/>
    <col min="5" max="5" width="6.140625" style="9" customWidth="1"/>
    <col min="6" max="6" width="17.140625" style="11" bestFit="1" customWidth="1"/>
    <col min="7" max="7" width="6.140625" style="10" bestFit="1" customWidth="1"/>
    <col min="8" max="8" width="6" style="9" bestFit="1" customWidth="1"/>
    <col min="9" max="9" width="6.85546875" style="9" bestFit="1" customWidth="1"/>
    <col min="10" max="10" width="6.85546875" style="9" customWidth="1"/>
    <col min="11" max="11" width="6.7109375" style="9" customWidth="1"/>
    <col min="12" max="12" width="9.140625" style="9" customWidth="1"/>
    <col min="13" max="16384" width="9.140625" style="9"/>
  </cols>
  <sheetData>
    <row r="1" spans="1:12" s="6" customFormat="1" ht="15" customHeight="1">
      <c r="A1" s="23" t="s">
        <v>22</v>
      </c>
      <c r="B1" s="24"/>
      <c r="C1" s="23"/>
      <c r="D1" s="45"/>
      <c r="E1" s="26"/>
      <c r="F1" s="27"/>
      <c r="H1" s="26"/>
      <c r="I1" s="26"/>
      <c r="J1" s="44" t="s">
        <v>26</v>
      </c>
      <c r="K1" s="26"/>
    </row>
    <row r="2" spans="1:12" s="6" customFormat="1" ht="15" customHeight="1">
      <c r="A2" s="39" t="s">
        <v>23</v>
      </c>
      <c r="B2" s="28"/>
      <c r="C2" s="29"/>
      <c r="D2" s="27"/>
      <c r="E2" s="26"/>
      <c r="F2" s="27"/>
      <c r="H2" s="26"/>
      <c r="I2" s="26"/>
      <c r="J2" s="44" t="s">
        <v>327</v>
      </c>
      <c r="K2" s="26"/>
    </row>
    <row r="3" spans="1:12" s="6" customFormat="1" ht="15" customHeight="1">
      <c r="A3" s="40" t="s">
        <v>24</v>
      </c>
      <c r="B3" s="30"/>
      <c r="C3" s="31"/>
      <c r="D3" s="45"/>
      <c r="E3" s="26"/>
      <c r="F3" s="27"/>
      <c r="H3" s="26"/>
      <c r="I3" s="26"/>
      <c r="J3" s="44" t="s">
        <v>27</v>
      </c>
      <c r="K3" s="26"/>
    </row>
    <row r="4" spans="1:12" s="6" customFormat="1" ht="15" customHeight="1">
      <c r="A4" s="40" t="s">
        <v>25</v>
      </c>
      <c r="B4" s="30"/>
      <c r="C4" s="31"/>
      <c r="D4" s="45"/>
      <c r="E4" s="32"/>
      <c r="F4" s="27"/>
      <c r="H4" s="26"/>
      <c r="I4" s="26"/>
      <c r="J4" s="44" t="s">
        <v>10</v>
      </c>
      <c r="K4" s="26"/>
    </row>
    <row r="5" spans="1:12" s="6" customFormat="1" ht="15" customHeight="1">
      <c r="A5" s="40"/>
      <c r="B5" s="33"/>
      <c r="C5" s="25"/>
      <c r="D5" s="46"/>
      <c r="E5" s="32"/>
      <c r="F5" s="34"/>
      <c r="H5" s="37"/>
      <c r="I5" s="37"/>
      <c r="J5" s="37" t="s">
        <v>324</v>
      </c>
      <c r="K5" s="26"/>
    </row>
    <row r="6" spans="1:12" s="6" customFormat="1" ht="15" customHeight="1">
      <c r="A6" s="26"/>
      <c r="B6" s="35"/>
      <c r="C6" s="25"/>
      <c r="D6" s="46"/>
      <c r="E6" s="32"/>
      <c r="F6" s="34"/>
      <c r="G6" s="36"/>
      <c r="H6" s="26"/>
      <c r="I6" s="26"/>
      <c r="J6" s="26"/>
      <c r="K6" s="26"/>
    </row>
    <row r="7" spans="1:12" s="22" customFormat="1" ht="15" customHeight="1">
      <c r="A7" s="41" t="s">
        <v>7</v>
      </c>
      <c r="B7" s="42" t="s">
        <v>3</v>
      </c>
      <c r="C7" s="41" t="s">
        <v>28</v>
      </c>
      <c r="D7" s="47" t="s">
        <v>29</v>
      </c>
      <c r="E7" s="41" t="s">
        <v>6</v>
      </c>
      <c r="F7" s="41" t="s">
        <v>4</v>
      </c>
      <c r="G7" s="41" t="s">
        <v>8</v>
      </c>
      <c r="H7" s="43" t="s">
        <v>9</v>
      </c>
      <c r="I7" s="43" t="s">
        <v>30</v>
      </c>
      <c r="J7" s="43" t="s">
        <v>12</v>
      </c>
      <c r="K7" s="43" t="s">
        <v>31</v>
      </c>
      <c r="L7" s="43" t="s">
        <v>32</v>
      </c>
    </row>
    <row r="8" spans="1:12" s="22" customFormat="1" ht="15" customHeight="1">
      <c r="A8" s="61">
        <v>1</v>
      </c>
      <c r="B8" s="62">
        <v>44531</v>
      </c>
      <c r="C8" s="61" t="s">
        <v>33</v>
      </c>
      <c r="D8" s="63" t="s">
        <v>34</v>
      </c>
      <c r="E8" s="64" t="s">
        <v>21</v>
      </c>
      <c r="F8" s="64" t="s">
        <v>17</v>
      </c>
      <c r="G8" s="65">
        <v>44</v>
      </c>
      <c r="H8" s="66">
        <f>VLOOKUP(F8,'[1]ARISTO PHARMASEUTICALS'!$C:$E,3,FALSE)</f>
        <v>31.361000000000001</v>
      </c>
      <c r="I8" s="66">
        <f t="shared" ref="I8:I45" si="0">G8*H8*20%</f>
        <v>275.97680000000003</v>
      </c>
      <c r="J8" s="66">
        <f t="shared" ref="J8:J45" si="1">G8*2</f>
        <v>88</v>
      </c>
      <c r="K8" s="66">
        <v>35</v>
      </c>
      <c r="L8" s="66">
        <f t="shared" ref="L8:L45" si="2">G8*H8+I8+J8+K8</f>
        <v>1778.8607999999999</v>
      </c>
    </row>
    <row r="9" spans="1:12" s="22" customFormat="1" ht="15" customHeight="1">
      <c r="A9" s="61">
        <v>2</v>
      </c>
      <c r="B9" s="62">
        <v>44531</v>
      </c>
      <c r="C9" s="61" t="s">
        <v>35</v>
      </c>
      <c r="D9" s="63" t="s">
        <v>36</v>
      </c>
      <c r="E9" s="64" t="s">
        <v>21</v>
      </c>
      <c r="F9" s="64" t="s">
        <v>17</v>
      </c>
      <c r="G9" s="65">
        <v>3</v>
      </c>
      <c r="H9" s="66">
        <f>VLOOKUP(F9,'[1]ARISTO PHARMASEUTICALS'!$C:$E,3,FALSE)</f>
        <v>31.361000000000001</v>
      </c>
      <c r="I9" s="66">
        <f t="shared" si="0"/>
        <v>18.816600000000001</v>
      </c>
      <c r="J9" s="66">
        <f t="shared" si="1"/>
        <v>6</v>
      </c>
      <c r="K9" s="66">
        <v>35</v>
      </c>
      <c r="L9" s="66">
        <f t="shared" si="2"/>
        <v>153.89959999999999</v>
      </c>
    </row>
    <row r="10" spans="1:12" s="22" customFormat="1" ht="25.5">
      <c r="A10" s="61">
        <v>3</v>
      </c>
      <c r="B10" s="62">
        <v>44531</v>
      </c>
      <c r="C10" s="61" t="s">
        <v>37</v>
      </c>
      <c r="D10" s="63" t="s">
        <v>38</v>
      </c>
      <c r="E10" s="64" t="s">
        <v>21</v>
      </c>
      <c r="F10" s="64" t="s">
        <v>17</v>
      </c>
      <c r="G10" s="65">
        <v>9</v>
      </c>
      <c r="H10" s="66">
        <f>VLOOKUP(F10,'[1]ARISTO PHARMASEUTICALS'!$C:$E,3,FALSE)</f>
        <v>31.361000000000001</v>
      </c>
      <c r="I10" s="66">
        <f t="shared" si="0"/>
        <v>56.44980000000001</v>
      </c>
      <c r="J10" s="66">
        <f t="shared" si="1"/>
        <v>18</v>
      </c>
      <c r="K10" s="66">
        <v>35</v>
      </c>
      <c r="L10" s="66">
        <f t="shared" si="2"/>
        <v>391.69880000000001</v>
      </c>
    </row>
    <row r="11" spans="1:12" s="22" customFormat="1" ht="25.5">
      <c r="A11" s="61">
        <v>4</v>
      </c>
      <c r="B11" s="62">
        <v>44531</v>
      </c>
      <c r="C11" s="61" t="s">
        <v>39</v>
      </c>
      <c r="D11" s="63" t="s">
        <v>40</v>
      </c>
      <c r="E11" s="64" t="s">
        <v>21</v>
      </c>
      <c r="F11" s="64" t="s">
        <v>14</v>
      </c>
      <c r="G11" s="65">
        <v>61</v>
      </c>
      <c r="H11" s="66">
        <f>VLOOKUP(F11,'[1]ARISTO PHARMASEUTICALS'!$C:$E,3,FALSE)</f>
        <v>31.361000000000001</v>
      </c>
      <c r="I11" s="66">
        <f t="shared" si="0"/>
        <v>382.60419999999999</v>
      </c>
      <c r="J11" s="66">
        <f t="shared" si="1"/>
        <v>122</v>
      </c>
      <c r="K11" s="66">
        <v>35</v>
      </c>
      <c r="L11" s="66">
        <f t="shared" si="2"/>
        <v>2452.6251999999999</v>
      </c>
    </row>
    <row r="12" spans="1:12" s="22" customFormat="1" ht="15" customHeight="1">
      <c r="A12" s="61">
        <v>5</v>
      </c>
      <c r="B12" s="62">
        <v>44531</v>
      </c>
      <c r="C12" s="61" t="s">
        <v>41</v>
      </c>
      <c r="D12" s="63" t="s">
        <v>42</v>
      </c>
      <c r="E12" s="64" t="s">
        <v>21</v>
      </c>
      <c r="F12" s="64" t="s">
        <v>14</v>
      </c>
      <c r="G12" s="65">
        <v>7</v>
      </c>
      <c r="H12" s="66">
        <f>VLOOKUP(F12,'[1]ARISTO PHARMASEUTICALS'!$C:$E,3,FALSE)</f>
        <v>31.361000000000001</v>
      </c>
      <c r="I12" s="66">
        <f t="shared" si="0"/>
        <v>43.905400000000007</v>
      </c>
      <c r="J12" s="66">
        <f t="shared" si="1"/>
        <v>14</v>
      </c>
      <c r="K12" s="66">
        <v>35</v>
      </c>
      <c r="L12" s="66">
        <f t="shared" si="2"/>
        <v>312.43240000000003</v>
      </c>
    </row>
    <row r="13" spans="1:12" s="22" customFormat="1" ht="15" customHeight="1">
      <c r="A13" s="61">
        <v>6</v>
      </c>
      <c r="B13" s="62">
        <v>44531</v>
      </c>
      <c r="C13" s="61" t="s">
        <v>43</v>
      </c>
      <c r="D13" s="63" t="s">
        <v>44</v>
      </c>
      <c r="E13" s="64" t="s">
        <v>21</v>
      </c>
      <c r="F13" s="64" t="s">
        <v>14</v>
      </c>
      <c r="G13" s="65">
        <v>11</v>
      </c>
      <c r="H13" s="66">
        <f>VLOOKUP(F13,'[1]ARISTO PHARMASEUTICALS'!$C:$E,3,FALSE)</f>
        <v>31.361000000000001</v>
      </c>
      <c r="I13" s="66">
        <f t="shared" si="0"/>
        <v>68.994200000000006</v>
      </c>
      <c r="J13" s="66">
        <f t="shared" si="1"/>
        <v>22</v>
      </c>
      <c r="K13" s="66">
        <v>35</v>
      </c>
      <c r="L13" s="66">
        <f t="shared" si="2"/>
        <v>470.96519999999998</v>
      </c>
    </row>
    <row r="14" spans="1:12" s="22" customFormat="1" ht="15" customHeight="1">
      <c r="A14" s="61">
        <v>7</v>
      </c>
      <c r="B14" s="62">
        <v>44531</v>
      </c>
      <c r="C14" s="61" t="s">
        <v>45</v>
      </c>
      <c r="D14" s="63" t="s">
        <v>46</v>
      </c>
      <c r="E14" s="64" t="s">
        <v>21</v>
      </c>
      <c r="F14" s="64" t="s">
        <v>14</v>
      </c>
      <c r="G14" s="65">
        <v>4</v>
      </c>
      <c r="H14" s="66">
        <f>VLOOKUP(F14,'[1]ARISTO PHARMASEUTICALS'!$C:$E,3,FALSE)</f>
        <v>31.361000000000001</v>
      </c>
      <c r="I14" s="66">
        <f t="shared" si="0"/>
        <v>25.088800000000003</v>
      </c>
      <c r="J14" s="66">
        <f t="shared" si="1"/>
        <v>8</v>
      </c>
      <c r="K14" s="66">
        <v>35</v>
      </c>
      <c r="L14" s="66">
        <f t="shared" si="2"/>
        <v>193.53280000000001</v>
      </c>
    </row>
    <row r="15" spans="1:12" s="22" customFormat="1" ht="15" customHeight="1">
      <c r="A15" s="61">
        <v>8</v>
      </c>
      <c r="B15" s="62">
        <v>44531</v>
      </c>
      <c r="C15" s="61" t="s">
        <v>47</v>
      </c>
      <c r="D15" s="63" t="s">
        <v>48</v>
      </c>
      <c r="E15" s="64" t="s">
        <v>21</v>
      </c>
      <c r="F15" s="64" t="s">
        <v>14</v>
      </c>
      <c r="G15" s="65">
        <v>14</v>
      </c>
      <c r="H15" s="66">
        <f>VLOOKUP(F15,'[1]ARISTO PHARMASEUTICALS'!$C:$E,3,FALSE)</f>
        <v>31.361000000000001</v>
      </c>
      <c r="I15" s="66">
        <f t="shared" si="0"/>
        <v>87.810800000000015</v>
      </c>
      <c r="J15" s="66">
        <f t="shared" si="1"/>
        <v>28</v>
      </c>
      <c r="K15" s="66">
        <v>35</v>
      </c>
      <c r="L15" s="66">
        <f t="shared" si="2"/>
        <v>589.86480000000006</v>
      </c>
    </row>
    <row r="16" spans="1:12" s="22" customFormat="1" ht="15" customHeight="1">
      <c r="A16" s="61">
        <v>9</v>
      </c>
      <c r="B16" s="62">
        <v>44531</v>
      </c>
      <c r="C16" s="61" t="s">
        <v>49</v>
      </c>
      <c r="D16" s="63" t="s">
        <v>50</v>
      </c>
      <c r="E16" s="64" t="s">
        <v>21</v>
      </c>
      <c r="F16" s="64" t="s">
        <v>16</v>
      </c>
      <c r="G16" s="65">
        <v>5</v>
      </c>
      <c r="H16" s="66">
        <f>VLOOKUP(F16,'[1]ARISTO PHARMASEUTICALS'!$C:$E,3,FALSE)</f>
        <v>31.361000000000001</v>
      </c>
      <c r="I16" s="66">
        <f t="shared" si="0"/>
        <v>31.361000000000004</v>
      </c>
      <c r="J16" s="66">
        <f t="shared" si="1"/>
        <v>10</v>
      </c>
      <c r="K16" s="66">
        <v>35</v>
      </c>
      <c r="L16" s="66">
        <f t="shared" si="2"/>
        <v>233.166</v>
      </c>
    </row>
    <row r="17" spans="1:12" s="22" customFormat="1" ht="15" customHeight="1">
      <c r="A17" s="61">
        <v>10</v>
      </c>
      <c r="B17" s="62">
        <v>44531</v>
      </c>
      <c r="C17" s="61" t="s">
        <v>51</v>
      </c>
      <c r="D17" s="63" t="s">
        <v>52</v>
      </c>
      <c r="E17" s="64" t="s">
        <v>21</v>
      </c>
      <c r="F17" s="64" t="s">
        <v>16</v>
      </c>
      <c r="G17" s="65">
        <v>84</v>
      </c>
      <c r="H17" s="66">
        <f>VLOOKUP(F17,'[1]ARISTO PHARMASEUTICALS'!$C:$E,3,FALSE)</f>
        <v>31.361000000000001</v>
      </c>
      <c r="I17" s="66">
        <f t="shared" si="0"/>
        <v>526.86480000000006</v>
      </c>
      <c r="J17" s="66">
        <f t="shared" si="1"/>
        <v>168</v>
      </c>
      <c r="K17" s="66">
        <v>35</v>
      </c>
      <c r="L17" s="66">
        <f t="shared" si="2"/>
        <v>3364.1887999999999</v>
      </c>
    </row>
    <row r="18" spans="1:12" s="22" customFormat="1" ht="15" customHeight="1">
      <c r="A18" s="61">
        <v>11</v>
      </c>
      <c r="B18" s="62">
        <v>44533</v>
      </c>
      <c r="C18" s="61" t="s">
        <v>53</v>
      </c>
      <c r="D18" s="63" t="s">
        <v>54</v>
      </c>
      <c r="E18" s="64" t="s">
        <v>21</v>
      </c>
      <c r="F18" s="64" t="s">
        <v>14</v>
      </c>
      <c r="G18" s="65">
        <v>15</v>
      </c>
      <c r="H18" s="66">
        <f>VLOOKUP(F18,'[1]ARISTO PHARMASEUTICALS'!$C:$E,3,FALSE)</f>
        <v>31.361000000000001</v>
      </c>
      <c r="I18" s="66">
        <f t="shared" si="0"/>
        <v>94.083000000000013</v>
      </c>
      <c r="J18" s="66">
        <f t="shared" si="1"/>
        <v>30</v>
      </c>
      <c r="K18" s="66">
        <v>35</v>
      </c>
      <c r="L18" s="66">
        <f t="shared" si="2"/>
        <v>629.49800000000005</v>
      </c>
    </row>
    <row r="19" spans="1:12" s="22" customFormat="1" ht="15" customHeight="1">
      <c r="A19" s="61">
        <v>12</v>
      </c>
      <c r="B19" s="62">
        <v>44533</v>
      </c>
      <c r="C19" s="61" t="s">
        <v>55</v>
      </c>
      <c r="D19" s="63" t="s">
        <v>56</v>
      </c>
      <c r="E19" s="64" t="s">
        <v>21</v>
      </c>
      <c r="F19" s="64" t="s">
        <v>17</v>
      </c>
      <c r="G19" s="65">
        <v>6</v>
      </c>
      <c r="H19" s="66">
        <f>VLOOKUP(F19,'[1]ARISTO PHARMASEUTICALS'!$C:$E,3,FALSE)</f>
        <v>31.361000000000001</v>
      </c>
      <c r="I19" s="66">
        <f t="shared" si="0"/>
        <v>37.633200000000002</v>
      </c>
      <c r="J19" s="66">
        <f t="shared" si="1"/>
        <v>12</v>
      </c>
      <c r="K19" s="66">
        <v>35</v>
      </c>
      <c r="L19" s="66">
        <f t="shared" si="2"/>
        <v>272.79919999999998</v>
      </c>
    </row>
    <row r="20" spans="1:12" s="22" customFormat="1" ht="15" customHeight="1">
      <c r="A20" s="61">
        <v>13</v>
      </c>
      <c r="B20" s="62">
        <v>44533</v>
      </c>
      <c r="C20" s="61" t="s">
        <v>57</v>
      </c>
      <c r="D20" s="63" t="s">
        <v>58</v>
      </c>
      <c r="E20" s="64" t="s">
        <v>21</v>
      </c>
      <c r="F20" s="64" t="s">
        <v>13</v>
      </c>
      <c r="G20" s="65">
        <v>3</v>
      </c>
      <c r="H20" s="66">
        <f>VLOOKUP(F20,'[1]ARISTO PHARMASEUTICALS'!$C:$E,3,FALSE)</f>
        <v>21.384</v>
      </c>
      <c r="I20" s="66">
        <f t="shared" si="0"/>
        <v>12.830400000000001</v>
      </c>
      <c r="J20" s="66">
        <f t="shared" si="1"/>
        <v>6</v>
      </c>
      <c r="K20" s="66">
        <v>35</v>
      </c>
      <c r="L20" s="66">
        <f t="shared" si="2"/>
        <v>117.9824</v>
      </c>
    </row>
    <row r="21" spans="1:12" s="22" customFormat="1" ht="15" customHeight="1">
      <c r="A21" s="61">
        <v>14</v>
      </c>
      <c r="B21" s="62">
        <v>44533</v>
      </c>
      <c r="C21" s="61" t="s">
        <v>59</v>
      </c>
      <c r="D21" s="63" t="s">
        <v>60</v>
      </c>
      <c r="E21" s="64" t="s">
        <v>21</v>
      </c>
      <c r="F21" s="64" t="s">
        <v>18</v>
      </c>
      <c r="G21" s="65">
        <v>1</v>
      </c>
      <c r="H21" s="66">
        <f>VLOOKUP(F21,'[1]ARISTO PHARMASEUTICALS'!$C:$E,3,FALSE)</f>
        <v>31.361000000000001</v>
      </c>
      <c r="I21" s="66">
        <f t="shared" si="0"/>
        <v>6.2722000000000007</v>
      </c>
      <c r="J21" s="66">
        <f t="shared" si="1"/>
        <v>2</v>
      </c>
      <c r="K21" s="66">
        <v>35</v>
      </c>
      <c r="L21" s="66">
        <f t="shared" si="2"/>
        <v>74.633200000000002</v>
      </c>
    </row>
    <row r="22" spans="1:12" s="22" customFormat="1" ht="15" customHeight="1">
      <c r="A22" s="61">
        <v>15</v>
      </c>
      <c r="B22" s="62">
        <v>44533</v>
      </c>
      <c r="C22" s="61" t="s">
        <v>61</v>
      </c>
      <c r="D22" s="63" t="s">
        <v>62</v>
      </c>
      <c r="E22" s="64" t="s">
        <v>21</v>
      </c>
      <c r="F22" s="64" t="s">
        <v>13</v>
      </c>
      <c r="G22" s="65">
        <v>8</v>
      </c>
      <c r="H22" s="66">
        <f>VLOOKUP(F22,'[1]ARISTO PHARMASEUTICALS'!$C:$E,3,FALSE)</f>
        <v>21.384</v>
      </c>
      <c r="I22" s="66">
        <f t="shared" si="0"/>
        <v>34.214400000000005</v>
      </c>
      <c r="J22" s="66">
        <f t="shared" si="1"/>
        <v>16</v>
      </c>
      <c r="K22" s="66">
        <v>35</v>
      </c>
      <c r="L22" s="66">
        <f t="shared" si="2"/>
        <v>256.28640000000001</v>
      </c>
    </row>
    <row r="23" spans="1:12" s="22" customFormat="1" ht="25.5">
      <c r="A23" s="61">
        <v>16</v>
      </c>
      <c r="B23" s="62">
        <v>44533</v>
      </c>
      <c r="C23" s="61" t="s">
        <v>63</v>
      </c>
      <c r="D23" s="63" t="s">
        <v>64</v>
      </c>
      <c r="E23" s="64" t="s">
        <v>21</v>
      </c>
      <c r="F23" s="64" t="s">
        <v>13</v>
      </c>
      <c r="G23" s="65">
        <v>2</v>
      </c>
      <c r="H23" s="66">
        <f>VLOOKUP(F23,'[1]ARISTO PHARMASEUTICALS'!$C:$E,3,FALSE)</f>
        <v>21.384</v>
      </c>
      <c r="I23" s="66">
        <f t="shared" si="0"/>
        <v>8.5536000000000012</v>
      </c>
      <c r="J23" s="66">
        <f t="shared" si="1"/>
        <v>4</v>
      </c>
      <c r="K23" s="66">
        <v>35</v>
      </c>
      <c r="L23" s="66">
        <f t="shared" si="2"/>
        <v>90.321600000000004</v>
      </c>
    </row>
    <row r="24" spans="1:12" s="22" customFormat="1" ht="25.5">
      <c r="A24" s="61">
        <v>17</v>
      </c>
      <c r="B24" s="62">
        <v>44533</v>
      </c>
      <c r="C24" s="61" t="s">
        <v>65</v>
      </c>
      <c r="D24" s="63" t="s">
        <v>66</v>
      </c>
      <c r="E24" s="64" t="s">
        <v>21</v>
      </c>
      <c r="F24" s="64" t="s">
        <v>13</v>
      </c>
      <c r="G24" s="65">
        <v>2</v>
      </c>
      <c r="H24" s="66">
        <f>VLOOKUP(F24,'[1]ARISTO PHARMASEUTICALS'!$C:$E,3,FALSE)</f>
        <v>21.384</v>
      </c>
      <c r="I24" s="66">
        <f t="shared" si="0"/>
        <v>8.5536000000000012</v>
      </c>
      <c r="J24" s="66">
        <f t="shared" si="1"/>
        <v>4</v>
      </c>
      <c r="K24" s="66">
        <v>35</v>
      </c>
      <c r="L24" s="66">
        <f t="shared" si="2"/>
        <v>90.321600000000004</v>
      </c>
    </row>
    <row r="25" spans="1:12" s="22" customFormat="1" ht="25.5">
      <c r="A25" s="61">
        <v>18</v>
      </c>
      <c r="B25" s="62">
        <v>44533</v>
      </c>
      <c r="C25" s="61" t="s">
        <v>67</v>
      </c>
      <c r="D25" s="63" t="s">
        <v>68</v>
      </c>
      <c r="E25" s="64" t="s">
        <v>21</v>
      </c>
      <c r="F25" s="64" t="s">
        <v>13</v>
      </c>
      <c r="G25" s="65">
        <v>2</v>
      </c>
      <c r="H25" s="66">
        <f>VLOOKUP(F25,'[1]ARISTO PHARMASEUTICALS'!$C:$E,3,FALSE)</f>
        <v>21.384</v>
      </c>
      <c r="I25" s="66">
        <f t="shared" si="0"/>
        <v>8.5536000000000012</v>
      </c>
      <c r="J25" s="66">
        <f t="shared" si="1"/>
        <v>4</v>
      </c>
      <c r="K25" s="66">
        <v>35</v>
      </c>
      <c r="L25" s="66">
        <f t="shared" si="2"/>
        <v>90.321600000000004</v>
      </c>
    </row>
    <row r="26" spans="1:12" s="22" customFormat="1" ht="15" customHeight="1">
      <c r="A26" s="61">
        <v>19</v>
      </c>
      <c r="B26" s="62">
        <v>44533</v>
      </c>
      <c r="C26" s="61" t="s">
        <v>69</v>
      </c>
      <c r="D26" s="63" t="s">
        <v>70</v>
      </c>
      <c r="E26" s="64" t="s">
        <v>21</v>
      </c>
      <c r="F26" s="64" t="s">
        <v>13</v>
      </c>
      <c r="G26" s="65">
        <v>6</v>
      </c>
      <c r="H26" s="66">
        <f>VLOOKUP(F26,'[1]ARISTO PHARMASEUTICALS'!$C:$E,3,FALSE)</f>
        <v>21.384</v>
      </c>
      <c r="I26" s="66">
        <f t="shared" si="0"/>
        <v>25.660800000000002</v>
      </c>
      <c r="J26" s="66">
        <f t="shared" si="1"/>
        <v>12</v>
      </c>
      <c r="K26" s="66">
        <v>35</v>
      </c>
      <c r="L26" s="66">
        <f t="shared" si="2"/>
        <v>200.9648</v>
      </c>
    </row>
    <row r="27" spans="1:12" s="22" customFormat="1" ht="15" customHeight="1">
      <c r="A27" s="61">
        <v>20</v>
      </c>
      <c r="B27" s="62">
        <v>44534</v>
      </c>
      <c r="C27" s="61" t="s">
        <v>71</v>
      </c>
      <c r="D27" s="63" t="s">
        <v>72</v>
      </c>
      <c r="E27" s="64" t="s">
        <v>21</v>
      </c>
      <c r="F27" s="64" t="s">
        <v>13</v>
      </c>
      <c r="G27" s="65">
        <v>1</v>
      </c>
      <c r="H27" s="66">
        <f>VLOOKUP(F27,'[1]ARISTO PHARMASEUTICALS'!$C:$E,3,FALSE)</f>
        <v>21.384</v>
      </c>
      <c r="I27" s="66">
        <f t="shared" si="0"/>
        <v>4.2768000000000006</v>
      </c>
      <c r="J27" s="66">
        <f t="shared" si="1"/>
        <v>2</v>
      </c>
      <c r="K27" s="66">
        <v>35</v>
      </c>
      <c r="L27" s="66">
        <f t="shared" si="2"/>
        <v>62.660800000000002</v>
      </c>
    </row>
    <row r="28" spans="1:12" s="22" customFormat="1" ht="15" customHeight="1">
      <c r="A28" s="61">
        <v>21</v>
      </c>
      <c r="B28" s="62">
        <v>44534</v>
      </c>
      <c r="C28" s="61" t="s">
        <v>73</v>
      </c>
      <c r="D28" s="63" t="s">
        <v>74</v>
      </c>
      <c r="E28" s="64" t="s">
        <v>21</v>
      </c>
      <c r="F28" s="64" t="s">
        <v>13</v>
      </c>
      <c r="G28" s="65">
        <v>4</v>
      </c>
      <c r="H28" s="66">
        <f>VLOOKUP(F28,'[1]ARISTO PHARMASEUTICALS'!$C:$E,3,FALSE)</f>
        <v>21.384</v>
      </c>
      <c r="I28" s="66">
        <f t="shared" si="0"/>
        <v>17.107200000000002</v>
      </c>
      <c r="J28" s="66">
        <f t="shared" si="1"/>
        <v>8</v>
      </c>
      <c r="K28" s="66">
        <v>35</v>
      </c>
      <c r="L28" s="66">
        <f t="shared" si="2"/>
        <v>145.64320000000001</v>
      </c>
    </row>
    <row r="29" spans="1:12" s="22" customFormat="1" ht="15" customHeight="1">
      <c r="A29" s="61">
        <v>22</v>
      </c>
      <c r="B29" s="62">
        <v>44534</v>
      </c>
      <c r="C29" s="61" t="s">
        <v>75</v>
      </c>
      <c r="D29" s="63" t="s">
        <v>76</v>
      </c>
      <c r="E29" s="64" t="s">
        <v>21</v>
      </c>
      <c r="F29" s="64" t="s">
        <v>13</v>
      </c>
      <c r="G29" s="65">
        <v>5</v>
      </c>
      <c r="H29" s="66">
        <f>VLOOKUP(F29,'[1]ARISTO PHARMASEUTICALS'!$C:$E,3,FALSE)</f>
        <v>21.384</v>
      </c>
      <c r="I29" s="66">
        <f t="shared" si="0"/>
        <v>21.384</v>
      </c>
      <c r="J29" s="66">
        <f t="shared" si="1"/>
        <v>10</v>
      </c>
      <c r="K29" s="66">
        <v>35</v>
      </c>
      <c r="L29" s="66">
        <f t="shared" si="2"/>
        <v>173.304</v>
      </c>
    </row>
    <row r="30" spans="1:12" s="22" customFormat="1" ht="15" customHeight="1">
      <c r="A30" s="61">
        <v>23</v>
      </c>
      <c r="B30" s="62">
        <v>44534</v>
      </c>
      <c r="C30" s="61" t="s">
        <v>77</v>
      </c>
      <c r="D30" s="63" t="s">
        <v>78</v>
      </c>
      <c r="E30" s="64" t="s">
        <v>21</v>
      </c>
      <c r="F30" s="64" t="s">
        <v>18</v>
      </c>
      <c r="G30" s="65">
        <v>31</v>
      </c>
      <c r="H30" s="66">
        <f>VLOOKUP(F30,'[1]ARISTO PHARMASEUTICALS'!$C:$E,3,FALSE)</f>
        <v>31.361000000000001</v>
      </c>
      <c r="I30" s="66">
        <f t="shared" si="0"/>
        <v>194.43820000000002</v>
      </c>
      <c r="J30" s="66">
        <f t="shared" si="1"/>
        <v>62</v>
      </c>
      <c r="K30" s="66">
        <v>35</v>
      </c>
      <c r="L30" s="66">
        <f t="shared" si="2"/>
        <v>1263.6292000000001</v>
      </c>
    </row>
    <row r="31" spans="1:12" s="22" customFormat="1" ht="15" customHeight="1">
      <c r="A31" s="61">
        <v>24</v>
      </c>
      <c r="B31" s="62">
        <v>44534</v>
      </c>
      <c r="C31" s="61" t="s">
        <v>79</v>
      </c>
      <c r="D31" s="63" t="s">
        <v>80</v>
      </c>
      <c r="E31" s="64" t="s">
        <v>21</v>
      </c>
      <c r="F31" s="64" t="s">
        <v>18</v>
      </c>
      <c r="G31" s="65">
        <v>5</v>
      </c>
      <c r="H31" s="66">
        <f>VLOOKUP(F31,'[1]ARISTO PHARMASEUTICALS'!$C:$E,3,FALSE)</f>
        <v>31.361000000000001</v>
      </c>
      <c r="I31" s="66">
        <f t="shared" si="0"/>
        <v>31.361000000000004</v>
      </c>
      <c r="J31" s="66">
        <f t="shared" si="1"/>
        <v>10</v>
      </c>
      <c r="K31" s="66">
        <v>35</v>
      </c>
      <c r="L31" s="66">
        <f t="shared" si="2"/>
        <v>233.166</v>
      </c>
    </row>
    <row r="32" spans="1:12" s="22" customFormat="1" ht="15" customHeight="1">
      <c r="A32" s="61">
        <v>25</v>
      </c>
      <c r="B32" s="62">
        <v>44534</v>
      </c>
      <c r="C32" s="61" t="s">
        <v>81</v>
      </c>
      <c r="D32" s="63" t="s">
        <v>82</v>
      </c>
      <c r="E32" s="64" t="s">
        <v>21</v>
      </c>
      <c r="F32" s="64" t="s">
        <v>17</v>
      </c>
      <c r="G32" s="65">
        <v>1</v>
      </c>
      <c r="H32" s="66">
        <f>VLOOKUP(F32,'[1]ARISTO PHARMASEUTICALS'!$C:$E,3,FALSE)</f>
        <v>31.361000000000001</v>
      </c>
      <c r="I32" s="66">
        <f t="shared" si="0"/>
        <v>6.2722000000000007</v>
      </c>
      <c r="J32" s="66">
        <f t="shared" si="1"/>
        <v>2</v>
      </c>
      <c r="K32" s="66">
        <v>35</v>
      </c>
      <c r="L32" s="66">
        <f t="shared" si="2"/>
        <v>74.633200000000002</v>
      </c>
    </row>
    <row r="33" spans="1:12" s="22" customFormat="1" ht="15" customHeight="1">
      <c r="A33" s="61">
        <v>26</v>
      </c>
      <c r="B33" s="62">
        <v>44534</v>
      </c>
      <c r="C33" s="61" t="s">
        <v>83</v>
      </c>
      <c r="D33" s="63" t="s">
        <v>84</v>
      </c>
      <c r="E33" s="64" t="s">
        <v>21</v>
      </c>
      <c r="F33" s="64" t="s">
        <v>17</v>
      </c>
      <c r="G33" s="65">
        <v>41</v>
      </c>
      <c r="H33" s="66">
        <f>VLOOKUP(F33,'[1]ARISTO PHARMASEUTICALS'!$C:$E,3,FALSE)</f>
        <v>31.361000000000001</v>
      </c>
      <c r="I33" s="66">
        <f t="shared" si="0"/>
        <v>257.16019999999997</v>
      </c>
      <c r="J33" s="66">
        <f t="shared" si="1"/>
        <v>82</v>
      </c>
      <c r="K33" s="66">
        <v>35</v>
      </c>
      <c r="L33" s="66">
        <f t="shared" si="2"/>
        <v>1659.9612</v>
      </c>
    </row>
    <row r="34" spans="1:12" s="22" customFormat="1" ht="15" customHeight="1">
      <c r="A34" s="61">
        <v>27</v>
      </c>
      <c r="B34" s="62">
        <v>44534</v>
      </c>
      <c r="C34" s="61" t="s">
        <v>85</v>
      </c>
      <c r="D34" s="63" t="s">
        <v>86</v>
      </c>
      <c r="E34" s="64" t="s">
        <v>21</v>
      </c>
      <c r="F34" s="64" t="s">
        <v>17</v>
      </c>
      <c r="G34" s="65">
        <v>2</v>
      </c>
      <c r="H34" s="66">
        <f>VLOOKUP(F34,'[1]ARISTO PHARMASEUTICALS'!$C:$E,3,FALSE)</f>
        <v>31.361000000000001</v>
      </c>
      <c r="I34" s="66">
        <f t="shared" si="0"/>
        <v>12.544400000000001</v>
      </c>
      <c r="J34" s="66">
        <f t="shared" si="1"/>
        <v>4</v>
      </c>
      <c r="K34" s="66">
        <v>35</v>
      </c>
      <c r="L34" s="66">
        <f t="shared" si="2"/>
        <v>114.2664</v>
      </c>
    </row>
    <row r="35" spans="1:12" s="22" customFormat="1" ht="15" customHeight="1">
      <c r="A35" s="61">
        <v>28</v>
      </c>
      <c r="B35" s="62">
        <v>44536</v>
      </c>
      <c r="C35" s="61" t="s">
        <v>87</v>
      </c>
      <c r="D35" s="63" t="s">
        <v>88</v>
      </c>
      <c r="E35" s="64" t="s">
        <v>21</v>
      </c>
      <c r="F35" s="64" t="s">
        <v>13</v>
      </c>
      <c r="G35" s="65">
        <v>10</v>
      </c>
      <c r="H35" s="66">
        <f>VLOOKUP(F35,'[1]ARISTO PHARMASEUTICALS'!$C:$E,3,FALSE)</f>
        <v>21.384</v>
      </c>
      <c r="I35" s="66">
        <f t="shared" si="0"/>
        <v>42.768000000000001</v>
      </c>
      <c r="J35" s="66">
        <f t="shared" si="1"/>
        <v>20</v>
      </c>
      <c r="K35" s="66">
        <v>35</v>
      </c>
      <c r="L35" s="66">
        <f t="shared" si="2"/>
        <v>311.608</v>
      </c>
    </row>
    <row r="36" spans="1:12" s="22" customFormat="1" ht="15" customHeight="1">
      <c r="A36" s="61">
        <v>29</v>
      </c>
      <c r="B36" s="62">
        <v>44536</v>
      </c>
      <c r="C36" s="61" t="s">
        <v>89</v>
      </c>
      <c r="D36" s="63" t="s">
        <v>90</v>
      </c>
      <c r="E36" s="64" t="s">
        <v>21</v>
      </c>
      <c r="F36" s="64" t="s">
        <v>13</v>
      </c>
      <c r="G36" s="65">
        <v>2</v>
      </c>
      <c r="H36" s="66">
        <f>VLOOKUP(F36,'[1]ARISTO PHARMASEUTICALS'!$C:$E,3,FALSE)</f>
        <v>21.384</v>
      </c>
      <c r="I36" s="66">
        <f t="shared" si="0"/>
        <v>8.5536000000000012</v>
      </c>
      <c r="J36" s="66">
        <f t="shared" si="1"/>
        <v>4</v>
      </c>
      <c r="K36" s="66">
        <v>35</v>
      </c>
      <c r="L36" s="66">
        <f t="shared" si="2"/>
        <v>90.321600000000004</v>
      </c>
    </row>
    <row r="37" spans="1:12" s="22" customFormat="1" ht="15" customHeight="1">
      <c r="A37" s="61">
        <v>30</v>
      </c>
      <c r="B37" s="62">
        <v>44536</v>
      </c>
      <c r="C37" s="61" t="s">
        <v>91</v>
      </c>
      <c r="D37" s="63" t="s">
        <v>92</v>
      </c>
      <c r="E37" s="64" t="s">
        <v>21</v>
      </c>
      <c r="F37" s="64" t="s">
        <v>13</v>
      </c>
      <c r="G37" s="65">
        <v>4</v>
      </c>
      <c r="H37" s="66">
        <f>VLOOKUP(F37,'[1]ARISTO PHARMASEUTICALS'!$C:$E,3,FALSE)</f>
        <v>21.384</v>
      </c>
      <c r="I37" s="66">
        <f t="shared" si="0"/>
        <v>17.107200000000002</v>
      </c>
      <c r="J37" s="66">
        <f t="shared" si="1"/>
        <v>8</v>
      </c>
      <c r="K37" s="66">
        <v>35</v>
      </c>
      <c r="L37" s="66">
        <f t="shared" si="2"/>
        <v>145.64320000000001</v>
      </c>
    </row>
    <row r="38" spans="1:12" s="22" customFormat="1" ht="25.5">
      <c r="A38" s="61">
        <v>31</v>
      </c>
      <c r="B38" s="62">
        <v>44536</v>
      </c>
      <c r="C38" s="61" t="s">
        <v>93</v>
      </c>
      <c r="D38" s="63" t="s">
        <v>94</v>
      </c>
      <c r="E38" s="64" t="s">
        <v>21</v>
      </c>
      <c r="F38" s="64" t="s">
        <v>13</v>
      </c>
      <c r="G38" s="65">
        <v>45</v>
      </c>
      <c r="H38" s="66">
        <f>VLOOKUP(F38,'[1]ARISTO PHARMASEUTICALS'!$C:$E,3,FALSE)</f>
        <v>21.384</v>
      </c>
      <c r="I38" s="66">
        <f t="shared" si="0"/>
        <v>192.45600000000002</v>
      </c>
      <c r="J38" s="66">
        <f t="shared" si="1"/>
        <v>90</v>
      </c>
      <c r="K38" s="66">
        <v>35</v>
      </c>
      <c r="L38" s="66">
        <f t="shared" si="2"/>
        <v>1279.7359999999999</v>
      </c>
    </row>
    <row r="39" spans="1:12" s="22" customFormat="1" ht="15">
      <c r="A39" s="61">
        <v>32</v>
      </c>
      <c r="B39" s="62">
        <v>44536</v>
      </c>
      <c r="C39" s="61" t="s">
        <v>95</v>
      </c>
      <c r="D39" s="63" t="s">
        <v>96</v>
      </c>
      <c r="E39" s="64" t="s">
        <v>21</v>
      </c>
      <c r="F39" s="64" t="s">
        <v>16</v>
      </c>
      <c r="G39" s="65">
        <v>25</v>
      </c>
      <c r="H39" s="66">
        <f>VLOOKUP(F39,'[1]ARISTO PHARMASEUTICALS'!$C:$E,3,FALSE)</f>
        <v>31.361000000000001</v>
      </c>
      <c r="I39" s="66">
        <f t="shared" si="0"/>
        <v>156.80500000000001</v>
      </c>
      <c r="J39" s="66">
        <f t="shared" si="1"/>
        <v>50</v>
      </c>
      <c r="K39" s="66">
        <v>35</v>
      </c>
      <c r="L39" s="66">
        <f t="shared" si="2"/>
        <v>1025.83</v>
      </c>
    </row>
    <row r="40" spans="1:12" s="22" customFormat="1" ht="15">
      <c r="A40" s="61">
        <v>33</v>
      </c>
      <c r="B40" s="62">
        <v>44537</v>
      </c>
      <c r="C40" s="61" t="s">
        <v>97</v>
      </c>
      <c r="D40" s="63" t="s">
        <v>98</v>
      </c>
      <c r="E40" s="64" t="s">
        <v>21</v>
      </c>
      <c r="F40" s="64" t="s">
        <v>13</v>
      </c>
      <c r="G40" s="65">
        <v>1</v>
      </c>
      <c r="H40" s="66">
        <f>VLOOKUP(F40,'[1]ARISTO PHARMASEUTICALS'!$C:$E,3,FALSE)</f>
        <v>21.384</v>
      </c>
      <c r="I40" s="66">
        <f t="shared" si="0"/>
        <v>4.2768000000000006</v>
      </c>
      <c r="J40" s="66">
        <f t="shared" si="1"/>
        <v>2</v>
      </c>
      <c r="K40" s="66">
        <v>35</v>
      </c>
      <c r="L40" s="66">
        <f t="shared" si="2"/>
        <v>62.660800000000002</v>
      </c>
    </row>
    <row r="41" spans="1:12" s="22" customFormat="1" ht="15">
      <c r="A41" s="61">
        <v>34</v>
      </c>
      <c r="B41" s="62">
        <v>44538</v>
      </c>
      <c r="C41" s="61" t="s">
        <v>99</v>
      </c>
      <c r="D41" s="63" t="s">
        <v>100</v>
      </c>
      <c r="E41" s="64" t="s">
        <v>21</v>
      </c>
      <c r="F41" s="64" t="s">
        <v>17</v>
      </c>
      <c r="G41" s="65">
        <v>2</v>
      </c>
      <c r="H41" s="66">
        <f>VLOOKUP(F41,'[1]ARISTO PHARMASEUTICALS'!$C:$E,3,FALSE)</f>
        <v>31.361000000000001</v>
      </c>
      <c r="I41" s="66">
        <f t="shared" si="0"/>
        <v>12.544400000000001</v>
      </c>
      <c r="J41" s="66">
        <f t="shared" si="1"/>
        <v>4</v>
      </c>
      <c r="K41" s="66">
        <v>35</v>
      </c>
      <c r="L41" s="66">
        <f t="shared" si="2"/>
        <v>114.2664</v>
      </c>
    </row>
    <row r="42" spans="1:12" s="22" customFormat="1" ht="15">
      <c r="A42" s="61">
        <v>35</v>
      </c>
      <c r="B42" s="62">
        <v>44538</v>
      </c>
      <c r="C42" s="61" t="s">
        <v>101</v>
      </c>
      <c r="D42" s="63" t="s">
        <v>102</v>
      </c>
      <c r="E42" s="64" t="s">
        <v>21</v>
      </c>
      <c r="F42" s="64" t="s">
        <v>19</v>
      </c>
      <c r="G42" s="65">
        <v>2</v>
      </c>
      <c r="H42" s="66">
        <f>VLOOKUP(F42,'[1]ARISTO PHARMASEUTICALS'!$C:$E,3,FALSE)</f>
        <v>27.445</v>
      </c>
      <c r="I42" s="66">
        <f t="shared" si="0"/>
        <v>10.978000000000002</v>
      </c>
      <c r="J42" s="66">
        <f t="shared" si="1"/>
        <v>4</v>
      </c>
      <c r="K42" s="66">
        <v>35</v>
      </c>
      <c r="L42" s="66">
        <f t="shared" si="2"/>
        <v>104.86799999999999</v>
      </c>
    </row>
    <row r="43" spans="1:12" s="22" customFormat="1" ht="15">
      <c r="A43" s="61">
        <v>36</v>
      </c>
      <c r="B43" s="62">
        <v>44538</v>
      </c>
      <c r="C43" s="61" t="s">
        <v>103</v>
      </c>
      <c r="D43" s="63" t="s">
        <v>104</v>
      </c>
      <c r="E43" s="64" t="s">
        <v>21</v>
      </c>
      <c r="F43" s="64" t="s">
        <v>13</v>
      </c>
      <c r="G43" s="65">
        <v>2</v>
      </c>
      <c r="H43" s="66">
        <f>VLOOKUP(F43,'[1]ARISTO PHARMASEUTICALS'!$C:$E,3,FALSE)</f>
        <v>21.384</v>
      </c>
      <c r="I43" s="66">
        <f t="shared" si="0"/>
        <v>8.5536000000000012</v>
      </c>
      <c r="J43" s="66">
        <f t="shared" si="1"/>
        <v>4</v>
      </c>
      <c r="K43" s="66">
        <v>35</v>
      </c>
      <c r="L43" s="66">
        <f t="shared" si="2"/>
        <v>90.321600000000004</v>
      </c>
    </row>
    <row r="44" spans="1:12" s="22" customFormat="1" ht="15">
      <c r="A44" s="61">
        <v>37</v>
      </c>
      <c r="B44" s="62">
        <v>44538</v>
      </c>
      <c r="C44" s="61" t="s">
        <v>105</v>
      </c>
      <c r="D44" s="63" t="s">
        <v>106</v>
      </c>
      <c r="E44" s="64" t="s">
        <v>21</v>
      </c>
      <c r="F44" s="64" t="s">
        <v>13</v>
      </c>
      <c r="G44" s="65">
        <v>1</v>
      </c>
      <c r="H44" s="66">
        <f>VLOOKUP(F44,'[1]ARISTO PHARMASEUTICALS'!$C:$E,3,FALSE)</f>
        <v>21.384</v>
      </c>
      <c r="I44" s="66">
        <f t="shared" si="0"/>
        <v>4.2768000000000006</v>
      </c>
      <c r="J44" s="66">
        <f t="shared" si="1"/>
        <v>2</v>
      </c>
      <c r="K44" s="66">
        <v>35</v>
      </c>
      <c r="L44" s="66">
        <f t="shared" si="2"/>
        <v>62.660800000000002</v>
      </c>
    </row>
    <row r="45" spans="1:12" s="22" customFormat="1" ht="25.5">
      <c r="A45" s="61">
        <v>38</v>
      </c>
      <c r="B45" s="62">
        <v>44538</v>
      </c>
      <c r="C45" s="61" t="s">
        <v>107</v>
      </c>
      <c r="D45" s="63" t="s">
        <v>108</v>
      </c>
      <c r="E45" s="64" t="s">
        <v>21</v>
      </c>
      <c r="F45" s="64" t="s">
        <v>13</v>
      </c>
      <c r="G45" s="65">
        <v>13</v>
      </c>
      <c r="H45" s="66">
        <f>VLOOKUP(F45,'[1]ARISTO PHARMASEUTICALS'!$C:$E,3,FALSE)</f>
        <v>21.384</v>
      </c>
      <c r="I45" s="66">
        <f t="shared" si="0"/>
        <v>55.598400000000005</v>
      </c>
      <c r="J45" s="66">
        <f t="shared" si="1"/>
        <v>26</v>
      </c>
      <c r="K45" s="66">
        <v>35</v>
      </c>
      <c r="L45" s="66">
        <f t="shared" si="2"/>
        <v>394.59040000000005</v>
      </c>
    </row>
    <row r="46" spans="1:12" s="22" customFormat="1" ht="25.5">
      <c r="A46" s="61">
        <v>39</v>
      </c>
      <c r="B46" s="62">
        <v>44539</v>
      </c>
      <c r="C46" s="61" t="s">
        <v>109</v>
      </c>
      <c r="D46" s="63" t="s">
        <v>110</v>
      </c>
      <c r="E46" s="64" t="s">
        <v>21</v>
      </c>
      <c r="F46" s="64" t="s">
        <v>111</v>
      </c>
      <c r="G46" s="65">
        <v>9</v>
      </c>
      <c r="H46" s="66" t="s">
        <v>112</v>
      </c>
      <c r="I46" s="66" t="s">
        <v>112</v>
      </c>
      <c r="J46" s="66" t="s">
        <v>112</v>
      </c>
      <c r="K46" s="66">
        <v>35</v>
      </c>
      <c r="L46" s="66">
        <f>1925+35</f>
        <v>1960</v>
      </c>
    </row>
    <row r="47" spans="1:12" s="22" customFormat="1" ht="15">
      <c r="A47" s="61">
        <v>40</v>
      </c>
      <c r="B47" s="62">
        <v>44539</v>
      </c>
      <c r="C47" s="61" t="s">
        <v>113</v>
      </c>
      <c r="D47" s="63" t="s">
        <v>114</v>
      </c>
      <c r="E47" s="64" t="s">
        <v>21</v>
      </c>
      <c r="F47" s="64" t="s">
        <v>20</v>
      </c>
      <c r="G47" s="65">
        <v>6</v>
      </c>
      <c r="H47" s="66">
        <f>VLOOKUP(F47,'[1]ARISTO PHARMASEUTICALS'!$C:$E,3,FALSE)</f>
        <v>31.361000000000001</v>
      </c>
      <c r="I47" s="66">
        <f t="shared" ref="I47:I78" si="3">G47*H47*20%</f>
        <v>37.633200000000002</v>
      </c>
      <c r="J47" s="66">
        <f t="shared" ref="J47:J78" si="4">G47*2</f>
        <v>12</v>
      </c>
      <c r="K47" s="66">
        <v>35</v>
      </c>
      <c r="L47" s="66">
        <f t="shared" ref="L47:L78" si="5">G47*H47+I47+J47+K47</f>
        <v>272.79919999999998</v>
      </c>
    </row>
    <row r="48" spans="1:12" s="22" customFormat="1" ht="15">
      <c r="A48" s="61">
        <v>41</v>
      </c>
      <c r="B48" s="62">
        <v>44539</v>
      </c>
      <c r="C48" s="61" t="s">
        <v>115</v>
      </c>
      <c r="D48" s="63" t="s">
        <v>116</v>
      </c>
      <c r="E48" s="64" t="s">
        <v>21</v>
      </c>
      <c r="F48" s="64" t="s">
        <v>15</v>
      </c>
      <c r="G48" s="65">
        <v>1</v>
      </c>
      <c r="H48" s="66">
        <f>VLOOKUP(F48,'[1]ARISTO PHARMASEUTICALS'!$C:$E,3,FALSE)</f>
        <v>21.384</v>
      </c>
      <c r="I48" s="66">
        <f t="shared" si="3"/>
        <v>4.2768000000000006</v>
      </c>
      <c r="J48" s="66">
        <f t="shared" si="4"/>
        <v>2</v>
      </c>
      <c r="K48" s="66">
        <v>35</v>
      </c>
      <c r="L48" s="66">
        <f t="shared" si="5"/>
        <v>62.660800000000002</v>
      </c>
    </row>
    <row r="49" spans="1:12" s="22" customFormat="1" ht="15">
      <c r="A49" s="61">
        <v>42</v>
      </c>
      <c r="B49" s="62">
        <v>44539</v>
      </c>
      <c r="C49" s="61" t="s">
        <v>117</v>
      </c>
      <c r="D49" s="63" t="s">
        <v>118</v>
      </c>
      <c r="E49" s="64" t="s">
        <v>21</v>
      </c>
      <c r="F49" s="64" t="s">
        <v>15</v>
      </c>
      <c r="G49" s="65">
        <v>6</v>
      </c>
      <c r="H49" s="66">
        <f>VLOOKUP(F49,'[1]ARISTO PHARMASEUTICALS'!$C:$E,3,FALSE)</f>
        <v>21.384</v>
      </c>
      <c r="I49" s="66">
        <f t="shared" si="3"/>
        <v>25.660800000000002</v>
      </c>
      <c r="J49" s="66">
        <f t="shared" si="4"/>
        <v>12</v>
      </c>
      <c r="K49" s="66">
        <v>35</v>
      </c>
      <c r="L49" s="66">
        <f t="shared" si="5"/>
        <v>200.9648</v>
      </c>
    </row>
    <row r="50" spans="1:12" s="22" customFormat="1" ht="15">
      <c r="A50" s="61">
        <v>43</v>
      </c>
      <c r="B50" s="62">
        <v>44539</v>
      </c>
      <c r="C50" s="61" t="s">
        <v>119</v>
      </c>
      <c r="D50" s="63" t="s">
        <v>120</v>
      </c>
      <c r="E50" s="64" t="s">
        <v>21</v>
      </c>
      <c r="F50" s="64" t="s">
        <v>15</v>
      </c>
      <c r="G50" s="65">
        <v>17</v>
      </c>
      <c r="H50" s="66">
        <f>VLOOKUP(F50,'[1]ARISTO PHARMASEUTICALS'!$C:$E,3,FALSE)</f>
        <v>21.384</v>
      </c>
      <c r="I50" s="66">
        <f t="shared" si="3"/>
        <v>72.705600000000004</v>
      </c>
      <c r="J50" s="66">
        <f t="shared" si="4"/>
        <v>34</v>
      </c>
      <c r="K50" s="66">
        <v>35</v>
      </c>
      <c r="L50" s="66">
        <f t="shared" si="5"/>
        <v>505.23360000000002</v>
      </c>
    </row>
    <row r="51" spans="1:12" s="22" customFormat="1" ht="15">
      <c r="A51" s="61">
        <v>44</v>
      </c>
      <c r="B51" s="62">
        <v>44539</v>
      </c>
      <c r="C51" s="61" t="s">
        <v>121</v>
      </c>
      <c r="D51" s="63" t="s">
        <v>122</v>
      </c>
      <c r="E51" s="64" t="s">
        <v>21</v>
      </c>
      <c r="F51" s="64" t="s">
        <v>19</v>
      </c>
      <c r="G51" s="65">
        <v>1</v>
      </c>
      <c r="H51" s="66">
        <f>VLOOKUP(F51,'[1]ARISTO PHARMASEUTICALS'!$C:$E,3,FALSE)</f>
        <v>27.445</v>
      </c>
      <c r="I51" s="66">
        <f t="shared" si="3"/>
        <v>5.4890000000000008</v>
      </c>
      <c r="J51" s="66">
        <f t="shared" si="4"/>
        <v>2</v>
      </c>
      <c r="K51" s="66">
        <v>35</v>
      </c>
      <c r="L51" s="66">
        <f t="shared" si="5"/>
        <v>69.933999999999997</v>
      </c>
    </row>
    <row r="52" spans="1:12" s="22" customFormat="1" ht="15">
      <c r="A52" s="61">
        <v>45</v>
      </c>
      <c r="B52" s="62">
        <v>44539</v>
      </c>
      <c r="C52" s="61" t="s">
        <v>123</v>
      </c>
      <c r="D52" s="63" t="s">
        <v>124</v>
      </c>
      <c r="E52" s="64" t="s">
        <v>21</v>
      </c>
      <c r="F52" s="64" t="s">
        <v>19</v>
      </c>
      <c r="G52" s="65">
        <v>20</v>
      </c>
      <c r="H52" s="66">
        <f>VLOOKUP(F52,'[1]ARISTO PHARMASEUTICALS'!$C:$E,3,FALSE)</f>
        <v>27.445</v>
      </c>
      <c r="I52" s="66">
        <f t="shared" si="3"/>
        <v>109.78</v>
      </c>
      <c r="J52" s="66">
        <f t="shared" si="4"/>
        <v>40</v>
      </c>
      <c r="K52" s="66">
        <v>35</v>
      </c>
      <c r="L52" s="66">
        <f t="shared" si="5"/>
        <v>733.68</v>
      </c>
    </row>
    <row r="53" spans="1:12" s="22" customFormat="1" ht="15">
      <c r="A53" s="61">
        <v>46</v>
      </c>
      <c r="B53" s="62">
        <v>44539</v>
      </c>
      <c r="C53" s="61" t="s">
        <v>125</v>
      </c>
      <c r="D53" s="63" t="s">
        <v>126</v>
      </c>
      <c r="E53" s="64" t="s">
        <v>21</v>
      </c>
      <c r="F53" s="64" t="s">
        <v>19</v>
      </c>
      <c r="G53" s="65">
        <v>4</v>
      </c>
      <c r="H53" s="66">
        <f>VLOOKUP(F53,'[1]ARISTO PHARMASEUTICALS'!$C:$E,3,FALSE)</f>
        <v>27.445</v>
      </c>
      <c r="I53" s="66">
        <f t="shared" si="3"/>
        <v>21.956000000000003</v>
      </c>
      <c r="J53" s="66">
        <f t="shared" si="4"/>
        <v>8</v>
      </c>
      <c r="K53" s="66">
        <v>35</v>
      </c>
      <c r="L53" s="66">
        <f t="shared" si="5"/>
        <v>174.73599999999999</v>
      </c>
    </row>
    <row r="54" spans="1:12" s="22" customFormat="1" ht="15">
      <c r="A54" s="61">
        <v>47</v>
      </c>
      <c r="B54" s="62">
        <v>44539</v>
      </c>
      <c r="C54" s="61" t="s">
        <v>127</v>
      </c>
      <c r="D54" s="63" t="s">
        <v>128</v>
      </c>
      <c r="E54" s="64" t="s">
        <v>21</v>
      </c>
      <c r="F54" s="64" t="s">
        <v>19</v>
      </c>
      <c r="G54" s="65">
        <v>1</v>
      </c>
      <c r="H54" s="66">
        <f>VLOOKUP(F54,'[1]ARISTO PHARMASEUTICALS'!$C:$E,3,FALSE)</f>
        <v>27.445</v>
      </c>
      <c r="I54" s="66">
        <f t="shared" si="3"/>
        <v>5.4890000000000008</v>
      </c>
      <c r="J54" s="66">
        <f t="shared" si="4"/>
        <v>2</v>
      </c>
      <c r="K54" s="66">
        <v>35</v>
      </c>
      <c r="L54" s="66">
        <f t="shared" si="5"/>
        <v>69.933999999999997</v>
      </c>
    </row>
    <row r="55" spans="1:12" s="22" customFormat="1" ht="15">
      <c r="A55" s="61">
        <v>48</v>
      </c>
      <c r="B55" s="62">
        <v>44540</v>
      </c>
      <c r="C55" s="61" t="s">
        <v>129</v>
      </c>
      <c r="D55" s="63" t="s">
        <v>130</v>
      </c>
      <c r="E55" s="64" t="s">
        <v>21</v>
      </c>
      <c r="F55" s="64" t="s">
        <v>17</v>
      </c>
      <c r="G55" s="65">
        <v>1</v>
      </c>
      <c r="H55" s="66">
        <f>VLOOKUP(F55,'[1]ARISTO PHARMASEUTICALS'!$C:$E,3,FALSE)</f>
        <v>31.361000000000001</v>
      </c>
      <c r="I55" s="66">
        <f t="shared" si="3"/>
        <v>6.2722000000000007</v>
      </c>
      <c r="J55" s="66">
        <f t="shared" si="4"/>
        <v>2</v>
      </c>
      <c r="K55" s="66">
        <v>35</v>
      </c>
      <c r="L55" s="66">
        <f t="shared" si="5"/>
        <v>74.633200000000002</v>
      </c>
    </row>
    <row r="56" spans="1:12" s="22" customFormat="1" ht="15">
      <c r="A56" s="61">
        <v>49</v>
      </c>
      <c r="B56" s="62">
        <v>44540</v>
      </c>
      <c r="C56" s="61" t="s">
        <v>131</v>
      </c>
      <c r="D56" s="63" t="s">
        <v>132</v>
      </c>
      <c r="E56" s="64" t="s">
        <v>21</v>
      </c>
      <c r="F56" s="64" t="s">
        <v>17</v>
      </c>
      <c r="G56" s="65">
        <v>7</v>
      </c>
      <c r="H56" s="66">
        <f>VLOOKUP(F56,'[1]ARISTO PHARMASEUTICALS'!$C:$E,3,FALSE)</f>
        <v>31.361000000000001</v>
      </c>
      <c r="I56" s="66">
        <f t="shared" si="3"/>
        <v>43.905400000000007</v>
      </c>
      <c r="J56" s="66">
        <f t="shared" si="4"/>
        <v>14</v>
      </c>
      <c r="K56" s="66">
        <v>35</v>
      </c>
      <c r="L56" s="66">
        <f t="shared" si="5"/>
        <v>312.43240000000003</v>
      </c>
    </row>
    <row r="57" spans="1:12" s="22" customFormat="1" ht="15">
      <c r="A57" s="61">
        <v>50</v>
      </c>
      <c r="B57" s="62">
        <v>44540</v>
      </c>
      <c r="C57" s="61" t="s">
        <v>133</v>
      </c>
      <c r="D57" s="63" t="s">
        <v>134</v>
      </c>
      <c r="E57" s="64" t="s">
        <v>21</v>
      </c>
      <c r="F57" s="64" t="s">
        <v>17</v>
      </c>
      <c r="G57" s="65">
        <v>51</v>
      </c>
      <c r="H57" s="66">
        <f>VLOOKUP(F57,'[1]ARISTO PHARMASEUTICALS'!$C:$E,3,FALSE)</f>
        <v>31.361000000000001</v>
      </c>
      <c r="I57" s="66">
        <f t="shared" si="3"/>
        <v>319.88220000000001</v>
      </c>
      <c r="J57" s="66">
        <f t="shared" si="4"/>
        <v>102</v>
      </c>
      <c r="K57" s="66">
        <v>35</v>
      </c>
      <c r="L57" s="66">
        <f t="shared" si="5"/>
        <v>2056.2932000000001</v>
      </c>
    </row>
    <row r="58" spans="1:12" s="22" customFormat="1" ht="15">
      <c r="A58" s="61">
        <v>51</v>
      </c>
      <c r="B58" s="62">
        <v>44541</v>
      </c>
      <c r="C58" s="61" t="s">
        <v>135</v>
      </c>
      <c r="D58" s="63" t="s">
        <v>136</v>
      </c>
      <c r="E58" s="64" t="s">
        <v>21</v>
      </c>
      <c r="F58" s="64" t="s">
        <v>13</v>
      </c>
      <c r="G58" s="65">
        <v>6</v>
      </c>
      <c r="H58" s="66">
        <f>VLOOKUP(F58,'[1]ARISTO PHARMASEUTICALS'!$C:$E,3,FALSE)</f>
        <v>21.384</v>
      </c>
      <c r="I58" s="66">
        <f t="shared" si="3"/>
        <v>25.660800000000002</v>
      </c>
      <c r="J58" s="66">
        <f t="shared" si="4"/>
        <v>12</v>
      </c>
      <c r="K58" s="66">
        <v>35</v>
      </c>
      <c r="L58" s="66">
        <f t="shared" si="5"/>
        <v>200.9648</v>
      </c>
    </row>
    <row r="59" spans="1:12" s="22" customFormat="1" ht="15">
      <c r="A59" s="61">
        <v>52</v>
      </c>
      <c r="B59" s="62">
        <v>44541</v>
      </c>
      <c r="C59" s="61" t="s">
        <v>137</v>
      </c>
      <c r="D59" s="63" t="s">
        <v>138</v>
      </c>
      <c r="E59" s="64" t="s">
        <v>21</v>
      </c>
      <c r="F59" s="64" t="s">
        <v>13</v>
      </c>
      <c r="G59" s="65">
        <v>1</v>
      </c>
      <c r="H59" s="66">
        <f>VLOOKUP(F59,'[1]ARISTO PHARMASEUTICALS'!$C:$E,3,FALSE)</f>
        <v>21.384</v>
      </c>
      <c r="I59" s="66">
        <f t="shared" si="3"/>
        <v>4.2768000000000006</v>
      </c>
      <c r="J59" s="66">
        <f t="shared" si="4"/>
        <v>2</v>
      </c>
      <c r="K59" s="66">
        <v>35</v>
      </c>
      <c r="L59" s="66">
        <f t="shared" si="5"/>
        <v>62.660800000000002</v>
      </c>
    </row>
    <row r="60" spans="1:12" s="22" customFormat="1" ht="15">
      <c r="A60" s="61">
        <v>53</v>
      </c>
      <c r="B60" s="62">
        <v>44541</v>
      </c>
      <c r="C60" s="61" t="s">
        <v>139</v>
      </c>
      <c r="D60" s="63" t="s">
        <v>140</v>
      </c>
      <c r="E60" s="64" t="s">
        <v>21</v>
      </c>
      <c r="F60" s="64" t="s">
        <v>13</v>
      </c>
      <c r="G60" s="65">
        <v>1</v>
      </c>
      <c r="H60" s="66">
        <f>VLOOKUP(F60,'[1]ARISTO PHARMASEUTICALS'!$C:$E,3,FALSE)</f>
        <v>21.384</v>
      </c>
      <c r="I60" s="66">
        <f t="shared" si="3"/>
        <v>4.2768000000000006</v>
      </c>
      <c r="J60" s="66">
        <f t="shared" si="4"/>
        <v>2</v>
      </c>
      <c r="K60" s="66">
        <v>35</v>
      </c>
      <c r="L60" s="66">
        <f t="shared" si="5"/>
        <v>62.660800000000002</v>
      </c>
    </row>
    <row r="61" spans="1:12" s="22" customFormat="1" ht="15">
      <c r="A61" s="61">
        <v>54</v>
      </c>
      <c r="B61" s="62">
        <v>44541</v>
      </c>
      <c r="C61" s="61" t="s">
        <v>141</v>
      </c>
      <c r="D61" s="63" t="s">
        <v>142</v>
      </c>
      <c r="E61" s="64" t="s">
        <v>21</v>
      </c>
      <c r="F61" s="64" t="s">
        <v>13</v>
      </c>
      <c r="G61" s="65">
        <v>1</v>
      </c>
      <c r="H61" s="66">
        <f>VLOOKUP(F61,'[1]ARISTO PHARMASEUTICALS'!$C:$E,3,FALSE)</f>
        <v>21.384</v>
      </c>
      <c r="I61" s="66">
        <f t="shared" si="3"/>
        <v>4.2768000000000006</v>
      </c>
      <c r="J61" s="66">
        <f t="shared" si="4"/>
        <v>2</v>
      </c>
      <c r="K61" s="66">
        <v>35</v>
      </c>
      <c r="L61" s="66">
        <f t="shared" si="5"/>
        <v>62.660800000000002</v>
      </c>
    </row>
    <row r="62" spans="1:12" s="22" customFormat="1" ht="15">
      <c r="A62" s="61">
        <v>55</v>
      </c>
      <c r="B62" s="62">
        <v>44541</v>
      </c>
      <c r="C62" s="61" t="s">
        <v>143</v>
      </c>
      <c r="D62" s="63" t="s">
        <v>144</v>
      </c>
      <c r="E62" s="64" t="s">
        <v>21</v>
      </c>
      <c r="F62" s="64" t="s">
        <v>13</v>
      </c>
      <c r="G62" s="65">
        <v>4</v>
      </c>
      <c r="H62" s="66">
        <f>VLOOKUP(F62,'[1]ARISTO PHARMASEUTICALS'!$C:$E,3,FALSE)</f>
        <v>21.384</v>
      </c>
      <c r="I62" s="66">
        <f t="shared" si="3"/>
        <v>17.107200000000002</v>
      </c>
      <c r="J62" s="66">
        <f t="shared" si="4"/>
        <v>8</v>
      </c>
      <c r="K62" s="66">
        <v>35</v>
      </c>
      <c r="L62" s="66">
        <f t="shared" si="5"/>
        <v>145.64320000000001</v>
      </c>
    </row>
    <row r="63" spans="1:12" s="22" customFormat="1" ht="25.5">
      <c r="A63" s="61">
        <v>56</v>
      </c>
      <c r="B63" s="62">
        <v>44541</v>
      </c>
      <c r="C63" s="61" t="s">
        <v>145</v>
      </c>
      <c r="D63" s="63" t="s">
        <v>146</v>
      </c>
      <c r="E63" s="64" t="s">
        <v>21</v>
      </c>
      <c r="F63" s="64" t="s">
        <v>13</v>
      </c>
      <c r="G63" s="65">
        <v>4</v>
      </c>
      <c r="H63" s="66">
        <f>VLOOKUP(F63,'[1]ARISTO PHARMASEUTICALS'!$C:$E,3,FALSE)</f>
        <v>21.384</v>
      </c>
      <c r="I63" s="66">
        <f t="shared" si="3"/>
        <v>17.107200000000002</v>
      </c>
      <c r="J63" s="66">
        <f t="shared" si="4"/>
        <v>8</v>
      </c>
      <c r="K63" s="66">
        <v>35</v>
      </c>
      <c r="L63" s="66">
        <f t="shared" si="5"/>
        <v>145.64320000000001</v>
      </c>
    </row>
    <row r="64" spans="1:12" s="22" customFormat="1" ht="15">
      <c r="A64" s="61">
        <v>57</v>
      </c>
      <c r="B64" s="62">
        <v>44541</v>
      </c>
      <c r="C64" s="61" t="s">
        <v>147</v>
      </c>
      <c r="D64" s="63" t="s">
        <v>148</v>
      </c>
      <c r="E64" s="64" t="s">
        <v>21</v>
      </c>
      <c r="F64" s="64" t="s">
        <v>13</v>
      </c>
      <c r="G64" s="65">
        <v>13</v>
      </c>
      <c r="H64" s="66">
        <f>VLOOKUP(F64,'[1]ARISTO PHARMASEUTICALS'!$C:$E,3,FALSE)</f>
        <v>21.384</v>
      </c>
      <c r="I64" s="66">
        <f t="shared" si="3"/>
        <v>55.598400000000005</v>
      </c>
      <c r="J64" s="66">
        <f t="shared" si="4"/>
        <v>26</v>
      </c>
      <c r="K64" s="66">
        <v>35</v>
      </c>
      <c r="L64" s="66">
        <f t="shared" si="5"/>
        <v>394.59040000000005</v>
      </c>
    </row>
    <row r="65" spans="1:12" s="22" customFormat="1" ht="15">
      <c r="A65" s="61">
        <v>58</v>
      </c>
      <c r="B65" s="62">
        <v>44541</v>
      </c>
      <c r="C65" s="61" t="s">
        <v>149</v>
      </c>
      <c r="D65" s="63" t="s">
        <v>150</v>
      </c>
      <c r="E65" s="64" t="s">
        <v>21</v>
      </c>
      <c r="F65" s="64" t="s">
        <v>17</v>
      </c>
      <c r="G65" s="65">
        <v>1</v>
      </c>
      <c r="H65" s="66">
        <f>VLOOKUP(F65,'[1]ARISTO PHARMASEUTICALS'!$C:$E,3,FALSE)</f>
        <v>31.361000000000001</v>
      </c>
      <c r="I65" s="66">
        <f t="shared" si="3"/>
        <v>6.2722000000000007</v>
      </c>
      <c r="J65" s="66">
        <f t="shared" si="4"/>
        <v>2</v>
      </c>
      <c r="K65" s="66">
        <v>35</v>
      </c>
      <c r="L65" s="66">
        <f t="shared" si="5"/>
        <v>74.633200000000002</v>
      </c>
    </row>
    <row r="66" spans="1:12" s="22" customFormat="1" ht="15">
      <c r="A66" s="61">
        <v>59</v>
      </c>
      <c r="B66" s="62">
        <v>44541</v>
      </c>
      <c r="C66" s="61" t="s">
        <v>151</v>
      </c>
      <c r="D66" s="63" t="s">
        <v>152</v>
      </c>
      <c r="E66" s="64" t="s">
        <v>21</v>
      </c>
      <c r="F66" s="64" t="s">
        <v>17</v>
      </c>
      <c r="G66" s="65">
        <v>6</v>
      </c>
      <c r="H66" s="66">
        <f>VLOOKUP(F66,'[1]ARISTO PHARMASEUTICALS'!$C:$E,3,FALSE)</f>
        <v>31.361000000000001</v>
      </c>
      <c r="I66" s="66">
        <f t="shared" si="3"/>
        <v>37.633200000000002</v>
      </c>
      <c r="J66" s="66">
        <f t="shared" si="4"/>
        <v>12</v>
      </c>
      <c r="K66" s="66">
        <v>35</v>
      </c>
      <c r="L66" s="66">
        <f t="shared" si="5"/>
        <v>272.79919999999998</v>
      </c>
    </row>
    <row r="67" spans="1:12" s="22" customFormat="1" ht="15">
      <c r="A67" s="61">
        <v>60</v>
      </c>
      <c r="B67" s="62">
        <v>44543</v>
      </c>
      <c r="C67" s="61" t="s">
        <v>153</v>
      </c>
      <c r="D67" s="63" t="s">
        <v>154</v>
      </c>
      <c r="E67" s="64" t="s">
        <v>21</v>
      </c>
      <c r="F67" s="64" t="s">
        <v>17</v>
      </c>
      <c r="G67" s="65">
        <v>30</v>
      </c>
      <c r="H67" s="66">
        <f>VLOOKUP(F67,'[1]ARISTO PHARMASEUTICALS'!$C:$E,3,FALSE)</f>
        <v>31.361000000000001</v>
      </c>
      <c r="I67" s="66">
        <f t="shared" si="3"/>
        <v>188.16600000000003</v>
      </c>
      <c r="J67" s="66">
        <f t="shared" si="4"/>
        <v>60</v>
      </c>
      <c r="K67" s="66">
        <v>35</v>
      </c>
      <c r="L67" s="66">
        <f t="shared" si="5"/>
        <v>1223.9960000000001</v>
      </c>
    </row>
    <row r="68" spans="1:12" s="22" customFormat="1" ht="15">
      <c r="A68" s="61">
        <v>61</v>
      </c>
      <c r="B68" s="62">
        <v>44543</v>
      </c>
      <c r="C68" s="61" t="s">
        <v>155</v>
      </c>
      <c r="D68" s="63" t="s">
        <v>156</v>
      </c>
      <c r="E68" s="64" t="s">
        <v>21</v>
      </c>
      <c r="F68" s="64" t="s">
        <v>17</v>
      </c>
      <c r="G68" s="65">
        <v>1</v>
      </c>
      <c r="H68" s="66">
        <f>VLOOKUP(F68,'[1]ARISTO PHARMASEUTICALS'!$C:$E,3,FALSE)</f>
        <v>31.361000000000001</v>
      </c>
      <c r="I68" s="66">
        <f t="shared" si="3"/>
        <v>6.2722000000000007</v>
      </c>
      <c r="J68" s="66">
        <f t="shared" si="4"/>
        <v>2</v>
      </c>
      <c r="K68" s="66">
        <v>35</v>
      </c>
      <c r="L68" s="66">
        <f t="shared" si="5"/>
        <v>74.633200000000002</v>
      </c>
    </row>
    <row r="69" spans="1:12" s="22" customFormat="1" ht="15">
      <c r="A69" s="61">
        <v>62</v>
      </c>
      <c r="B69" s="62">
        <v>44543</v>
      </c>
      <c r="C69" s="61" t="s">
        <v>157</v>
      </c>
      <c r="D69" s="63" t="s">
        <v>158</v>
      </c>
      <c r="E69" s="64" t="s">
        <v>21</v>
      </c>
      <c r="F69" s="64" t="s">
        <v>14</v>
      </c>
      <c r="G69" s="65">
        <v>1</v>
      </c>
      <c r="H69" s="66">
        <f>VLOOKUP(F69,'[1]ARISTO PHARMASEUTICALS'!$C:$E,3,FALSE)</f>
        <v>31.361000000000001</v>
      </c>
      <c r="I69" s="66">
        <f t="shared" si="3"/>
        <v>6.2722000000000007</v>
      </c>
      <c r="J69" s="66">
        <f t="shared" si="4"/>
        <v>2</v>
      </c>
      <c r="K69" s="66">
        <v>35</v>
      </c>
      <c r="L69" s="66">
        <f t="shared" si="5"/>
        <v>74.633200000000002</v>
      </c>
    </row>
    <row r="70" spans="1:12" s="22" customFormat="1" ht="15">
      <c r="A70" s="61">
        <v>63</v>
      </c>
      <c r="B70" s="62">
        <v>44544</v>
      </c>
      <c r="C70" s="61" t="s">
        <v>159</v>
      </c>
      <c r="D70" s="63" t="s">
        <v>160</v>
      </c>
      <c r="E70" s="64" t="s">
        <v>21</v>
      </c>
      <c r="F70" s="64" t="s">
        <v>13</v>
      </c>
      <c r="G70" s="65">
        <v>4</v>
      </c>
      <c r="H70" s="66">
        <f>VLOOKUP(F70,'[1]ARISTO PHARMASEUTICALS'!$C:$E,3,FALSE)</f>
        <v>21.384</v>
      </c>
      <c r="I70" s="66">
        <f t="shared" si="3"/>
        <v>17.107200000000002</v>
      </c>
      <c r="J70" s="66">
        <f t="shared" si="4"/>
        <v>8</v>
      </c>
      <c r="K70" s="66">
        <v>35</v>
      </c>
      <c r="L70" s="66">
        <f t="shared" si="5"/>
        <v>145.64320000000001</v>
      </c>
    </row>
    <row r="71" spans="1:12" s="22" customFormat="1" ht="15">
      <c r="A71" s="61">
        <v>64</v>
      </c>
      <c r="B71" s="62">
        <v>44544</v>
      </c>
      <c r="C71" s="61" t="s">
        <v>161</v>
      </c>
      <c r="D71" s="63" t="s">
        <v>162</v>
      </c>
      <c r="E71" s="64" t="s">
        <v>21</v>
      </c>
      <c r="F71" s="64" t="s">
        <v>13</v>
      </c>
      <c r="G71" s="65">
        <v>4</v>
      </c>
      <c r="H71" s="66">
        <f>VLOOKUP(F71,'[1]ARISTO PHARMASEUTICALS'!$C:$E,3,FALSE)</f>
        <v>21.384</v>
      </c>
      <c r="I71" s="66">
        <f t="shared" si="3"/>
        <v>17.107200000000002</v>
      </c>
      <c r="J71" s="66">
        <f t="shared" si="4"/>
        <v>8</v>
      </c>
      <c r="K71" s="66">
        <v>35</v>
      </c>
      <c r="L71" s="66">
        <f t="shared" si="5"/>
        <v>145.64320000000001</v>
      </c>
    </row>
    <row r="72" spans="1:12" s="22" customFormat="1" ht="15">
      <c r="A72" s="61">
        <v>65</v>
      </c>
      <c r="B72" s="62">
        <v>44544</v>
      </c>
      <c r="C72" s="61" t="s">
        <v>163</v>
      </c>
      <c r="D72" s="63" t="s">
        <v>164</v>
      </c>
      <c r="E72" s="64" t="s">
        <v>21</v>
      </c>
      <c r="F72" s="64" t="s">
        <v>13</v>
      </c>
      <c r="G72" s="65">
        <v>1</v>
      </c>
      <c r="H72" s="66">
        <f>VLOOKUP(F72,'[1]ARISTO PHARMASEUTICALS'!$C:$E,3,FALSE)</f>
        <v>21.384</v>
      </c>
      <c r="I72" s="66">
        <f t="shared" si="3"/>
        <v>4.2768000000000006</v>
      </c>
      <c r="J72" s="66">
        <f t="shared" si="4"/>
        <v>2</v>
      </c>
      <c r="K72" s="66">
        <v>35</v>
      </c>
      <c r="L72" s="66">
        <f t="shared" si="5"/>
        <v>62.660800000000002</v>
      </c>
    </row>
    <row r="73" spans="1:12" s="22" customFormat="1" ht="15">
      <c r="A73" s="61">
        <v>66</v>
      </c>
      <c r="B73" s="62">
        <v>44544</v>
      </c>
      <c r="C73" s="61" t="s">
        <v>165</v>
      </c>
      <c r="D73" s="63" t="s">
        <v>166</v>
      </c>
      <c r="E73" s="64" t="s">
        <v>21</v>
      </c>
      <c r="F73" s="64" t="s">
        <v>17</v>
      </c>
      <c r="G73" s="65">
        <v>4</v>
      </c>
      <c r="H73" s="66">
        <f>VLOOKUP(F73,'[1]ARISTO PHARMASEUTICALS'!$C:$E,3,FALSE)</f>
        <v>31.361000000000001</v>
      </c>
      <c r="I73" s="66">
        <f t="shared" si="3"/>
        <v>25.088800000000003</v>
      </c>
      <c r="J73" s="66">
        <f t="shared" si="4"/>
        <v>8</v>
      </c>
      <c r="K73" s="66">
        <v>35</v>
      </c>
      <c r="L73" s="66">
        <f t="shared" si="5"/>
        <v>193.53280000000001</v>
      </c>
    </row>
    <row r="74" spans="1:12" s="22" customFormat="1" ht="15">
      <c r="A74" s="61">
        <v>67</v>
      </c>
      <c r="B74" s="62">
        <v>44544</v>
      </c>
      <c r="C74" s="61" t="s">
        <v>167</v>
      </c>
      <c r="D74" s="63" t="s">
        <v>168</v>
      </c>
      <c r="E74" s="64" t="s">
        <v>21</v>
      </c>
      <c r="F74" s="64" t="s">
        <v>17</v>
      </c>
      <c r="G74" s="65">
        <v>3</v>
      </c>
      <c r="H74" s="66">
        <f>VLOOKUP(F74,'[1]ARISTO PHARMASEUTICALS'!$C:$E,3,FALSE)</f>
        <v>31.361000000000001</v>
      </c>
      <c r="I74" s="66">
        <f t="shared" si="3"/>
        <v>18.816600000000001</v>
      </c>
      <c r="J74" s="66">
        <f t="shared" si="4"/>
        <v>6</v>
      </c>
      <c r="K74" s="66">
        <v>35</v>
      </c>
      <c r="L74" s="66">
        <f t="shared" si="5"/>
        <v>153.89959999999999</v>
      </c>
    </row>
    <row r="75" spans="1:12" s="22" customFormat="1" ht="15">
      <c r="A75" s="61">
        <v>68</v>
      </c>
      <c r="B75" s="62">
        <v>44544</v>
      </c>
      <c r="C75" s="61" t="s">
        <v>169</v>
      </c>
      <c r="D75" s="63" t="s">
        <v>170</v>
      </c>
      <c r="E75" s="64" t="s">
        <v>21</v>
      </c>
      <c r="F75" s="64" t="s">
        <v>17</v>
      </c>
      <c r="G75" s="65">
        <v>32</v>
      </c>
      <c r="H75" s="66">
        <f>VLOOKUP(F75,'[1]ARISTO PHARMASEUTICALS'!$C:$E,3,FALSE)</f>
        <v>31.361000000000001</v>
      </c>
      <c r="I75" s="66">
        <f t="shared" si="3"/>
        <v>200.71040000000002</v>
      </c>
      <c r="J75" s="66">
        <f t="shared" si="4"/>
        <v>64</v>
      </c>
      <c r="K75" s="66">
        <v>35</v>
      </c>
      <c r="L75" s="66">
        <f t="shared" si="5"/>
        <v>1303.2624000000001</v>
      </c>
    </row>
    <row r="76" spans="1:12" s="22" customFormat="1" ht="15">
      <c r="A76" s="61">
        <v>69</v>
      </c>
      <c r="B76" s="62">
        <v>44544</v>
      </c>
      <c r="C76" s="61" t="s">
        <v>171</v>
      </c>
      <c r="D76" s="63" t="s">
        <v>172</v>
      </c>
      <c r="E76" s="64" t="s">
        <v>21</v>
      </c>
      <c r="F76" s="64" t="s">
        <v>17</v>
      </c>
      <c r="G76" s="65">
        <v>7</v>
      </c>
      <c r="H76" s="66">
        <f>VLOOKUP(F76,'[1]ARISTO PHARMASEUTICALS'!$C:$E,3,FALSE)</f>
        <v>31.361000000000001</v>
      </c>
      <c r="I76" s="66">
        <f t="shared" si="3"/>
        <v>43.905400000000007</v>
      </c>
      <c r="J76" s="66">
        <f t="shared" si="4"/>
        <v>14</v>
      </c>
      <c r="K76" s="66">
        <v>35</v>
      </c>
      <c r="L76" s="66">
        <f t="shared" si="5"/>
        <v>312.43240000000003</v>
      </c>
    </row>
    <row r="77" spans="1:12" s="22" customFormat="1" ht="15">
      <c r="A77" s="61">
        <v>70</v>
      </c>
      <c r="B77" s="62">
        <v>44545</v>
      </c>
      <c r="C77" s="61" t="s">
        <v>173</v>
      </c>
      <c r="D77" s="63" t="s">
        <v>174</v>
      </c>
      <c r="E77" s="64" t="s">
        <v>21</v>
      </c>
      <c r="F77" s="64" t="s">
        <v>15</v>
      </c>
      <c r="G77" s="65">
        <v>26</v>
      </c>
      <c r="H77" s="66">
        <f>VLOOKUP(F77,'[1]ARISTO PHARMASEUTICALS'!$C:$E,3,FALSE)</f>
        <v>21.384</v>
      </c>
      <c r="I77" s="66">
        <f t="shared" si="3"/>
        <v>111.19680000000001</v>
      </c>
      <c r="J77" s="66">
        <f t="shared" si="4"/>
        <v>52</v>
      </c>
      <c r="K77" s="66">
        <v>35</v>
      </c>
      <c r="L77" s="66">
        <f t="shared" si="5"/>
        <v>754.18080000000009</v>
      </c>
    </row>
    <row r="78" spans="1:12" s="22" customFormat="1" ht="15">
      <c r="A78" s="61">
        <v>71</v>
      </c>
      <c r="B78" s="62">
        <v>44545</v>
      </c>
      <c r="C78" s="61" t="s">
        <v>175</v>
      </c>
      <c r="D78" s="63" t="s">
        <v>176</v>
      </c>
      <c r="E78" s="64" t="s">
        <v>21</v>
      </c>
      <c r="F78" s="64" t="s">
        <v>15</v>
      </c>
      <c r="G78" s="65">
        <v>1</v>
      </c>
      <c r="H78" s="66">
        <f>VLOOKUP(F78,'[1]ARISTO PHARMASEUTICALS'!$C:$E,3,FALSE)</f>
        <v>21.384</v>
      </c>
      <c r="I78" s="66">
        <f t="shared" si="3"/>
        <v>4.2768000000000006</v>
      </c>
      <c r="J78" s="66">
        <f t="shared" si="4"/>
        <v>2</v>
      </c>
      <c r="K78" s="66">
        <v>35</v>
      </c>
      <c r="L78" s="66">
        <f t="shared" si="5"/>
        <v>62.660800000000002</v>
      </c>
    </row>
    <row r="79" spans="1:12" s="22" customFormat="1" ht="25.5">
      <c r="A79" s="61">
        <v>72</v>
      </c>
      <c r="B79" s="62">
        <v>44545</v>
      </c>
      <c r="C79" s="61" t="s">
        <v>177</v>
      </c>
      <c r="D79" s="63" t="s">
        <v>178</v>
      </c>
      <c r="E79" s="64" t="s">
        <v>21</v>
      </c>
      <c r="F79" s="64" t="s">
        <v>15</v>
      </c>
      <c r="G79" s="65">
        <v>4</v>
      </c>
      <c r="H79" s="66">
        <f>VLOOKUP(F79,'[1]ARISTO PHARMASEUTICALS'!$C:$E,3,FALSE)</f>
        <v>21.384</v>
      </c>
      <c r="I79" s="66">
        <f t="shared" ref="I79:I110" si="6">G79*H79*20%</f>
        <v>17.107200000000002</v>
      </c>
      <c r="J79" s="66">
        <f t="shared" ref="J79:J110" si="7">G79*2</f>
        <v>8</v>
      </c>
      <c r="K79" s="66">
        <v>35</v>
      </c>
      <c r="L79" s="66">
        <f t="shared" ref="L79:L110" si="8">G79*H79+I79+J79+K79</f>
        <v>145.64320000000001</v>
      </c>
    </row>
    <row r="80" spans="1:12" s="22" customFormat="1" ht="15">
      <c r="A80" s="61">
        <v>73</v>
      </c>
      <c r="B80" s="62">
        <v>44545</v>
      </c>
      <c r="C80" s="61" t="s">
        <v>179</v>
      </c>
      <c r="D80" s="63" t="s">
        <v>180</v>
      </c>
      <c r="E80" s="64" t="s">
        <v>21</v>
      </c>
      <c r="F80" s="64" t="s">
        <v>13</v>
      </c>
      <c r="G80" s="65">
        <v>24</v>
      </c>
      <c r="H80" s="66">
        <f>VLOOKUP(F80,'[1]ARISTO PHARMASEUTICALS'!$C:$E,3,FALSE)</f>
        <v>21.384</v>
      </c>
      <c r="I80" s="66">
        <f t="shared" si="6"/>
        <v>102.64320000000001</v>
      </c>
      <c r="J80" s="66">
        <f t="shared" si="7"/>
        <v>48</v>
      </c>
      <c r="K80" s="66">
        <v>35</v>
      </c>
      <c r="L80" s="66">
        <f t="shared" si="8"/>
        <v>698.85919999999999</v>
      </c>
    </row>
    <row r="81" spans="1:12" s="22" customFormat="1" ht="15">
      <c r="A81" s="61">
        <v>74</v>
      </c>
      <c r="B81" s="62">
        <v>44545</v>
      </c>
      <c r="C81" s="61" t="s">
        <v>181</v>
      </c>
      <c r="D81" s="63" t="s">
        <v>182</v>
      </c>
      <c r="E81" s="64" t="s">
        <v>21</v>
      </c>
      <c r="F81" s="64" t="s">
        <v>13</v>
      </c>
      <c r="G81" s="65">
        <v>1</v>
      </c>
      <c r="H81" s="66">
        <f>VLOOKUP(F81,'[1]ARISTO PHARMASEUTICALS'!$C:$E,3,FALSE)</f>
        <v>21.384</v>
      </c>
      <c r="I81" s="66">
        <f t="shared" si="6"/>
        <v>4.2768000000000006</v>
      </c>
      <c r="J81" s="66">
        <f t="shared" si="7"/>
        <v>2</v>
      </c>
      <c r="K81" s="66">
        <v>35</v>
      </c>
      <c r="L81" s="66">
        <f t="shared" si="8"/>
        <v>62.660800000000002</v>
      </c>
    </row>
    <row r="82" spans="1:12" s="22" customFormat="1" ht="25.5">
      <c r="A82" s="61">
        <v>75</v>
      </c>
      <c r="B82" s="62">
        <v>44545</v>
      </c>
      <c r="C82" s="61" t="s">
        <v>183</v>
      </c>
      <c r="D82" s="63" t="s">
        <v>184</v>
      </c>
      <c r="E82" s="64" t="s">
        <v>21</v>
      </c>
      <c r="F82" s="64" t="s">
        <v>13</v>
      </c>
      <c r="G82" s="65">
        <v>7</v>
      </c>
      <c r="H82" s="66">
        <f>VLOOKUP(F82,'[1]ARISTO PHARMASEUTICALS'!$C:$E,3,FALSE)</f>
        <v>21.384</v>
      </c>
      <c r="I82" s="66">
        <f t="shared" si="6"/>
        <v>29.9376</v>
      </c>
      <c r="J82" s="66">
        <f t="shared" si="7"/>
        <v>14</v>
      </c>
      <c r="K82" s="66">
        <v>35</v>
      </c>
      <c r="L82" s="66">
        <f t="shared" si="8"/>
        <v>228.62559999999999</v>
      </c>
    </row>
    <row r="83" spans="1:12" s="22" customFormat="1" ht="25.5">
      <c r="A83" s="61">
        <v>76</v>
      </c>
      <c r="B83" s="62">
        <v>44545</v>
      </c>
      <c r="C83" s="61" t="s">
        <v>185</v>
      </c>
      <c r="D83" s="63" t="s">
        <v>186</v>
      </c>
      <c r="E83" s="64" t="s">
        <v>21</v>
      </c>
      <c r="F83" s="64" t="s">
        <v>20</v>
      </c>
      <c r="G83" s="65">
        <v>4</v>
      </c>
      <c r="H83" s="66">
        <f>VLOOKUP(F83,'[1]ARISTO PHARMASEUTICALS'!$C:$E,3,FALSE)</f>
        <v>31.361000000000001</v>
      </c>
      <c r="I83" s="66">
        <f t="shared" si="6"/>
        <v>25.088800000000003</v>
      </c>
      <c r="J83" s="66">
        <f t="shared" si="7"/>
        <v>8</v>
      </c>
      <c r="K83" s="66">
        <v>35</v>
      </c>
      <c r="L83" s="66">
        <f t="shared" si="8"/>
        <v>193.53280000000001</v>
      </c>
    </row>
    <row r="84" spans="1:12" s="22" customFormat="1" ht="15">
      <c r="A84" s="61">
        <v>77</v>
      </c>
      <c r="B84" s="62">
        <v>44546</v>
      </c>
      <c r="C84" s="61" t="s">
        <v>187</v>
      </c>
      <c r="D84" s="63" t="s">
        <v>188</v>
      </c>
      <c r="E84" s="64" t="s">
        <v>21</v>
      </c>
      <c r="F84" s="64" t="s">
        <v>14</v>
      </c>
      <c r="G84" s="65">
        <v>1</v>
      </c>
      <c r="H84" s="66">
        <f>VLOOKUP(F84,'[1]ARISTO PHARMASEUTICALS'!$C:$E,3,FALSE)</f>
        <v>31.361000000000001</v>
      </c>
      <c r="I84" s="66">
        <f t="shared" si="6"/>
        <v>6.2722000000000007</v>
      </c>
      <c r="J84" s="66">
        <f t="shared" si="7"/>
        <v>2</v>
      </c>
      <c r="K84" s="66">
        <v>35</v>
      </c>
      <c r="L84" s="66">
        <f t="shared" si="8"/>
        <v>74.633200000000002</v>
      </c>
    </row>
    <row r="85" spans="1:12" s="22" customFormat="1" ht="15">
      <c r="A85" s="61">
        <v>78</v>
      </c>
      <c r="B85" s="62">
        <v>44546</v>
      </c>
      <c r="C85" s="61" t="s">
        <v>189</v>
      </c>
      <c r="D85" s="63" t="s">
        <v>190</v>
      </c>
      <c r="E85" s="64" t="s">
        <v>21</v>
      </c>
      <c r="F85" s="64" t="s">
        <v>14</v>
      </c>
      <c r="G85" s="65">
        <v>1</v>
      </c>
      <c r="H85" s="66">
        <f>VLOOKUP(F85,'[1]ARISTO PHARMASEUTICALS'!$C:$E,3,FALSE)</f>
        <v>31.361000000000001</v>
      </c>
      <c r="I85" s="66">
        <f t="shared" si="6"/>
        <v>6.2722000000000007</v>
      </c>
      <c r="J85" s="66">
        <f t="shared" si="7"/>
        <v>2</v>
      </c>
      <c r="K85" s="66">
        <v>35</v>
      </c>
      <c r="L85" s="66">
        <f t="shared" si="8"/>
        <v>74.633200000000002</v>
      </c>
    </row>
    <row r="86" spans="1:12" s="22" customFormat="1" ht="15">
      <c r="A86" s="61">
        <v>79</v>
      </c>
      <c r="B86" s="62">
        <v>44546</v>
      </c>
      <c r="C86" s="61" t="s">
        <v>191</v>
      </c>
      <c r="D86" s="63" t="s">
        <v>192</v>
      </c>
      <c r="E86" s="64" t="s">
        <v>21</v>
      </c>
      <c r="F86" s="64" t="s">
        <v>14</v>
      </c>
      <c r="G86" s="65">
        <v>11</v>
      </c>
      <c r="H86" s="66">
        <f>VLOOKUP(F86,'[1]ARISTO PHARMASEUTICALS'!$C:$E,3,FALSE)</f>
        <v>31.361000000000001</v>
      </c>
      <c r="I86" s="66">
        <f t="shared" si="6"/>
        <v>68.994200000000006</v>
      </c>
      <c r="J86" s="66">
        <f t="shared" si="7"/>
        <v>22</v>
      </c>
      <c r="K86" s="66">
        <v>35</v>
      </c>
      <c r="L86" s="66">
        <f t="shared" si="8"/>
        <v>470.96519999999998</v>
      </c>
    </row>
    <row r="87" spans="1:12" s="22" customFormat="1" ht="25.5">
      <c r="A87" s="61">
        <v>80</v>
      </c>
      <c r="B87" s="62">
        <v>44546</v>
      </c>
      <c r="C87" s="61" t="s">
        <v>193</v>
      </c>
      <c r="D87" s="63" t="s">
        <v>194</v>
      </c>
      <c r="E87" s="64" t="s">
        <v>21</v>
      </c>
      <c r="F87" s="64" t="s">
        <v>14</v>
      </c>
      <c r="G87" s="65">
        <v>6</v>
      </c>
      <c r="H87" s="66">
        <f>VLOOKUP(F87,'[1]ARISTO PHARMASEUTICALS'!$C:$E,3,FALSE)</f>
        <v>31.361000000000001</v>
      </c>
      <c r="I87" s="66">
        <f t="shared" si="6"/>
        <v>37.633200000000002</v>
      </c>
      <c r="J87" s="66">
        <f t="shared" si="7"/>
        <v>12</v>
      </c>
      <c r="K87" s="66">
        <v>35</v>
      </c>
      <c r="L87" s="66">
        <f t="shared" si="8"/>
        <v>272.79919999999998</v>
      </c>
    </row>
    <row r="88" spans="1:12" s="22" customFormat="1" ht="25.5">
      <c r="A88" s="61">
        <v>81</v>
      </c>
      <c r="B88" s="62">
        <v>44546</v>
      </c>
      <c r="C88" s="61" t="s">
        <v>195</v>
      </c>
      <c r="D88" s="63" t="s">
        <v>196</v>
      </c>
      <c r="E88" s="64" t="s">
        <v>21</v>
      </c>
      <c r="F88" s="64" t="s">
        <v>18</v>
      </c>
      <c r="G88" s="65">
        <v>26</v>
      </c>
      <c r="H88" s="66">
        <f>VLOOKUP(F88,'[1]ARISTO PHARMASEUTICALS'!$C:$E,3,FALSE)</f>
        <v>31.361000000000001</v>
      </c>
      <c r="I88" s="66">
        <f t="shared" si="6"/>
        <v>163.0772</v>
      </c>
      <c r="J88" s="66">
        <f t="shared" si="7"/>
        <v>52</v>
      </c>
      <c r="K88" s="66">
        <v>35</v>
      </c>
      <c r="L88" s="66">
        <f t="shared" si="8"/>
        <v>1065.4631999999999</v>
      </c>
    </row>
    <row r="89" spans="1:12" s="22" customFormat="1" ht="15">
      <c r="A89" s="61">
        <v>82</v>
      </c>
      <c r="B89" s="62">
        <v>44546</v>
      </c>
      <c r="C89" s="61" t="s">
        <v>197</v>
      </c>
      <c r="D89" s="63" t="s">
        <v>198</v>
      </c>
      <c r="E89" s="64" t="s">
        <v>21</v>
      </c>
      <c r="F89" s="64" t="s">
        <v>18</v>
      </c>
      <c r="G89" s="65">
        <v>2</v>
      </c>
      <c r="H89" s="66">
        <f>VLOOKUP(F89,'[1]ARISTO PHARMASEUTICALS'!$C:$E,3,FALSE)</f>
        <v>31.361000000000001</v>
      </c>
      <c r="I89" s="66">
        <f t="shared" si="6"/>
        <v>12.544400000000001</v>
      </c>
      <c r="J89" s="66">
        <f t="shared" si="7"/>
        <v>4</v>
      </c>
      <c r="K89" s="66">
        <v>35</v>
      </c>
      <c r="L89" s="66">
        <f t="shared" si="8"/>
        <v>114.2664</v>
      </c>
    </row>
    <row r="90" spans="1:12" s="22" customFormat="1" ht="25.5">
      <c r="A90" s="61">
        <v>83</v>
      </c>
      <c r="B90" s="62">
        <v>44546</v>
      </c>
      <c r="C90" s="61" t="s">
        <v>199</v>
      </c>
      <c r="D90" s="63" t="s">
        <v>200</v>
      </c>
      <c r="E90" s="64" t="s">
        <v>21</v>
      </c>
      <c r="F90" s="64" t="s">
        <v>13</v>
      </c>
      <c r="G90" s="65">
        <v>11</v>
      </c>
      <c r="H90" s="66">
        <f>VLOOKUP(F90,'[1]ARISTO PHARMASEUTICALS'!$C:$E,3,FALSE)</f>
        <v>21.384</v>
      </c>
      <c r="I90" s="66">
        <f t="shared" si="6"/>
        <v>47.044800000000002</v>
      </c>
      <c r="J90" s="66">
        <f t="shared" si="7"/>
        <v>22</v>
      </c>
      <c r="K90" s="66">
        <v>35</v>
      </c>
      <c r="L90" s="66">
        <f t="shared" si="8"/>
        <v>339.2688</v>
      </c>
    </row>
    <row r="91" spans="1:12" s="22" customFormat="1" ht="25.5">
      <c r="A91" s="61">
        <v>84</v>
      </c>
      <c r="B91" s="62">
        <v>44546</v>
      </c>
      <c r="C91" s="61" t="s">
        <v>201</v>
      </c>
      <c r="D91" s="63" t="s">
        <v>202</v>
      </c>
      <c r="E91" s="64" t="s">
        <v>21</v>
      </c>
      <c r="F91" s="64" t="s">
        <v>13</v>
      </c>
      <c r="G91" s="65">
        <v>46</v>
      </c>
      <c r="H91" s="66">
        <f>VLOOKUP(F91,'[1]ARISTO PHARMASEUTICALS'!$C:$E,3,FALSE)</f>
        <v>21.384</v>
      </c>
      <c r="I91" s="66">
        <f t="shared" si="6"/>
        <v>196.7328</v>
      </c>
      <c r="J91" s="66">
        <f t="shared" si="7"/>
        <v>92</v>
      </c>
      <c r="K91" s="66">
        <v>35</v>
      </c>
      <c r="L91" s="66">
        <f t="shared" si="8"/>
        <v>1307.3968</v>
      </c>
    </row>
    <row r="92" spans="1:12" s="22" customFormat="1" ht="15">
      <c r="A92" s="61">
        <v>85</v>
      </c>
      <c r="B92" s="62">
        <v>44546</v>
      </c>
      <c r="C92" s="61" t="s">
        <v>203</v>
      </c>
      <c r="D92" s="63" t="s">
        <v>204</v>
      </c>
      <c r="E92" s="64" t="s">
        <v>21</v>
      </c>
      <c r="F92" s="64" t="s">
        <v>13</v>
      </c>
      <c r="G92" s="65">
        <v>1</v>
      </c>
      <c r="H92" s="66">
        <f>VLOOKUP(F92,'[1]ARISTO PHARMASEUTICALS'!$C:$E,3,FALSE)</f>
        <v>21.384</v>
      </c>
      <c r="I92" s="66">
        <f t="shared" si="6"/>
        <v>4.2768000000000006</v>
      </c>
      <c r="J92" s="66">
        <f t="shared" si="7"/>
        <v>2</v>
      </c>
      <c r="K92" s="66">
        <v>35</v>
      </c>
      <c r="L92" s="66">
        <f t="shared" si="8"/>
        <v>62.660800000000002</v>
      </c>
    </row>
    <row r="93" spans="1:12" s="22" customFormat="1" ht="15">
      <c r="A93" s="61">
        <v>86</v>
      </c>
      <c r="B93" s="62">
        <v>44548</v>
      </c>
      <c r="C93" s="61" t="s">
        <v>205</v>
      </c>
      <c r="D93" s="63" t="s">
        <v>206</v>
      </c>
      <c r="E93" s="64" t="s">
        <v>21</v>
      </c>
      <c r="F93" s="64" t="s">
        <v>14</v>
      </c>
      <c r="G93" s="65">
        <v>15</v>
      </c>
      <c r="H93" s="66">
        <f>VLOOKUP(F93,'[1]ARISTO PHARMASEUTICALS'!$C:$E,3,FALSE)</f>
        <v>31.361000000000001</v>
      </c>
      <c r="I93" s="66">
        <f t="shared" si="6"/>
        <v>94.083000000000013</v>
      </c>
      <c r="J93" s="66">
        <f t="shared" si="7"/>
        <v>30</v>
      </c>
      <c r="K93" s="66">
        <v>35</v>
      </c>
      <c r="L93" s="66">
        <f t="shared" si="8"/>
        <v>629.49800000000005</v>
      </c>
    </row>
    <row r="94" spans="1:12" s="22" customFormat="1" ht="15">
      <c r="A94" s="61">
        <v>87</v>
      </c>
      <c r="B94" s="62">
        <v>44548</v>
      </c>
      <c r="C94" s="61" t="s">
        <v>207</v>
      </c>
      <c r="D94" s="63" t="s">
        <v>208</v>
      </c>
      <c r="E94" s="64" t="s">
        <v>21</v>
      </c>
      <c r="F94" s="64" t="s">
        <v>17</v>
      </c>
      <c r="G94" s="65">
        <v>25</v>
      </c>
      <c r="H94" s="66">
        <f>VLOOKUP(F94,'[1]ARISTO PHARMASEUTICALS'!$C:$E,3,FALSE)</f>
        <v>31.361000000000001</v>
      </c>
      <c r="I94" s="66">
        <f t="shared" si="6"/>
        <v>156.80500000000001</v>
      </c>
      <c r="J94" s="66">
        <f t="shared" si="7"/>
        <v>50</v>
      </c>
      <c r="K94" s="66">
        <v>35</v>
      </c>
      <c r="L94" s="66">
        <f t="shared" si="8"/>
        <v>1025.83</v>
      </c>
    </row>
    <row r="95" spans="1:12" s="22" customFormat="1" ht="15">
      <c r="A95" s="61">
        <v>88</v>
      </c>
      <c r="B95" s="62">
        <v>44548</v>
      </c>
      <c r="C95" s="61" t="s">
        <v>209</v>
      </c>
      <c r="D95" s="63" t="s">
        <v>210</v>
      </c>
      <c r="E95" s="64" t="s">
        <v>21</v>
      </c>
      <c r="F95" s="64" t="s">
        <v>17</v>
      </c>
      <c r="G95" s="65">
        <v>4</v>
      </c>
      <c r="H95" s="66">
        <f>VLOOKUP(F95,'[1]ARISTO PHARMASEUTICALS'!$C:$E,3,FALSE)</f>
        <v>31.361000000000001</v>
      </c>
      <c r="I95" s="66">
        <f t="shared" si="6"/>
        <v>25.088800000000003</v>
      </c>
      <c r="J95" s="66">
        <f t="shared" si="7"/>
        <v>8</v>
      </c>
      <c r="K95" s="66">
        <v>35</v>
      </c>
      <c r="L95" s="66">
        <f t="shared" si="8"/>
        <v>193.53280000000001</v>
      </c>
    </row>
    <row r="96" spans="1:12" s="22" customFormat="1" ht="15">
      <c r="A96" s="61">
        <v>89</v>
      </c>
      <c r="B96" s="62">
        <v>44548</v>
      </c>
      <c r="C96" s="61" t="s">
        <v>211</v>
      </c>
      <c r="D96" s="63" t="s">
        <v>212</v>
      </c>
      <c r="E96" s="64" t="s">
        <v>21</v>
      </c>
      <c r="F96" s="64" t="s">
        <v>17</v>
      </c>
      <c r="G96" s="65">
        <v>1</v>
      </c>
      <c r="H96" s="66">
        <f>VLOOKUP(F96,'[1]ARISTO PHARMASEUTICALS'!$C:$E,3,FALSE)</f>
        <v>31.361000000000001</v>
      </c>
      <c r="I96" s="66">
        <f t="shared" si="6"/>
        <v>6.2722000000000007</v>
      </c>
      <c r="J96" s="66">
        <f t="shared" si="7"/>
        <v>2</v>
      </c>
      <c r="K96" s="66">
        <v>35</v>
      </c>
      <c r="L96" s="66">
        <f t="shared" si="8"/>
        <v>74.633200000000002</v>
      </c>
    </row>
    <row r="97" spans="1:12" s="22" customFormat="1" ht="25.5">
      <c r="A97" s="61">
        <v>90</v>
      </c>
      <c r="B97" s="62">
        <v>44550</v>
      </c>
      <c r="C97" s="61" t="s">
        <v>213</v>
      </c>
      <c r="D97" s="63" t="s">
        <v>214</v>
      </c>
      <c r="E97" s="64" t="s">
        <v>21</v>
      </c>
      <c r="F97" s="64" t="s">
        <v>17</v>
      </c>
      <c r="G97" s="65">
        <v>1</v>
      </c>
      <c r="H97" s="66">
        <f>VLOOKUP(F97,'[1]ARISTO PHARMASEUTICALS'!$C:$E,3,FALSE)</f>
        <v>31.361000000000001</v>
      </c>
      <c r="I97" s="66">
        <f t="shared" si="6"/>
        <v>6.2722000000000007</v>
      </c>
      <c r="J97" s="66">
        <f t="shared" si="7"/>
        <v>2</v>
      </c>
      <c r="K97" s="66">
        <v>35</v>
      </c>
      <c r="L97" s="66">
        <f t="shared" si="8"/>
        <v>74.633200000000002</v>
      </c>
    </row>
    <row r="98" spans="1:12" s="22" customFormat="1" ht="15">
      <c r="A98" s="61">
        <v>91</v>
      </c>
      <c r="B98" s="62">
        <v>44550</v>
      </c>
      <c r="C98" s="61" t="s">
        <v>215</v>
      </c>
      <c r="D98" s="63" t="s">
        <v>216</v>
      </c>
      <c r="E98" s="64" t="s">
        <v>21</v>
      </c>
      <c r="F98" s="64" t="s">
        <v>17</v>
      </c>
      <c r="G98" s="65">
        <v>1</v>
      </c>
      <c r="H98" s="66">
        <f>VLOOKUP(F98,'[1]ARISTO PHARMASEUTICALS'!$C:$E,3,FALSE)</f>
        <v>31.361000000000001</v>
      </c>
      <c r="I98" s="66">
        <f t="shared" si="6"/>
        <v>6.2722000000000007</v>
      </c>
      <c r="J98" s="66">
        <f t="shared" si="7"/>
        <v>2</v>
      </c>
      <c r="K98" s="66">
        <v>35</v>
      </c>
      <c r="L98" s="66">
        <f t="shared" si="8"/>
        <v>74.633200000000002</v>
      </c>
    </row>
    <row r="99" spans="1:12" s="22" customFormat="1" ht="15">
      <c r="A99" s="61">
        <v>92</v>
      </c>
      <c r="B99" s="62">
        <v>44550</v>
      </c>
      <c r="C99" s="61" t="s">
        <v>217</v>
      </c>
      <c r="D99" s="63" t="s">
        <v>218</v>
      </c>
      <c r="E99" s="64" t="s">
        <v>21</v>
      </c>
      <c r="F99" s="64" t="s">
        <v>17</v>
      </c>
      <c r="G99" s="65">
        <v>12</v>
      </c>
      <c r="H99" s="66">
        <f>VLOOKUP(F99,'[1]ARISTO PHARMASEUTICALS'!$C:$E,3,FALSE)</f>
        <v>31.361000000000001</v>
      </c>
      <c r="I99" s="66">
        <f t="shared" si="6"/>
        <v>75.266400000000004</v>
      </c>
      <c r="J99" s="66">
        <f t="shared" si="7"/>
        <v>24</v>
      </c>
      <c r="K99" s="66">
        <v>35</v>
      </c>
      <c r="L99" s="66">
        <f t="shared" si="8"/>
        <v>510.59839999999997</v>
      </c>
    </row>
    <row r="100" spans="1:12" s="22" customFormat="1" ht="25.5">
      <c r="A100" s="61">
        <v>93</v>
      </c>
      <c r="B100" s="62">
        <v>44551</v>
      </c>
      <c r="C100" s="61" t="s">
        <v>219</v>
      </c>
      <c r="D100" s="63" t="s">
        <v>220</v>
      </c>
      <c r="E100" s="64" t="s">
        <v>21</v>
      </c>
      <c r="F100" s="64" t="s">
        <v>13</v>
      </c>
      <c r="G100" s="65">
        <v>1</v>
      </c>
      <c r="H100" s="66">
        <f>VLOOKUP(F100,'[1]ARISTO PHARMASEUTICALS'!$C:$E,3,FALSE)</f>
        <v>21.384</v>
      </c>
      <c r="I100" s="66">
        <f t="shared" si="6"/>
        <v>4.2768000000000006</v>
      </c>
      <c r="J100" s="66">
        <f t="shared" si="7"/>
        <v>2</v>
      </c>
      <c r="K100" s="66">
        <v>35</v>
      </c>
      <c r="L100" s="66">
        <f t="shared" si="8"/>
        <v>62.660800000000002</v>
      </c>
    </row>
    <row r="101" spans="1:12" s="22" customFormat="1" ht="25.5">
      <c r="A101" s="61">
        <v>94</v>
      </c>
      <c r="B101" s="62">
        <v>44551</v>
      </c>
      <c r="C101" s="61" t="s">
        <v>221</v>
      </c>
      <c r="D101" s="63" t="s">
        <v>222</v>
      </c>
      <c r="E101" s="64" t="s">
        <v>21</v>
      </c>
      <c r="F101" s="64" t="s">
        <v>13</v>
      </c>
      <c r="G101" s="65">
        <v>3</v>
      </c>
      <c r="H101" s="66">
        <f>VLOOKUP(F101,'[1]ARISTO PHARMASEUTICALS'!$C:$E,3,FALSE)</f>
        <v>21.384</v>
      </c>
      <c r="I101" s="66">
        <f t="shared" si="6"/>
        <v>12.830400000000001</v>
      </c>
      <c r="J101" s="66">
        <f t="shared" si="7"/>
        <v>6</v>
      </c>
      <c r="K101" s="66">
        <v>35</v>
      </c>
      <c r="L101" s="66">
        <f t="shared" si="8"/>
        <v>117.9824</v>
      </c>
    </row>
    <row r="102" spans="1:12" s="22" customFormat="1" ht="15">
      <c r="A102" s="61">
        <v>95</v>
      </c>
      <c r="B102" s="62">
        <v>44551</v>
      </c>
      <c r="C102" s="61" t="s">
        <v>223</v>
      </c>
      <c r="D102" s="63" t="s">
        <v>224</v>
      </c>
      <c r="E102" s="64" t="s">
        <v>21</v>
      </c>
      <c r="F102" s="64" t="s">
        <v>13</v>
      </c>
      <c r="G102" s="65">
        <v>2</v>
      </c>
      <c r="H102" s="66">
        <f>VLOOKUP(F102,'[1]ARISTO PHARMASEUTICALS'!$C:$E,3,FALSE)</f>
        <v>21.384</v>
      </c>
      <c r="I102" s="66">
        <f t="shared" si="6"/>
        <v>8.5536000000000012</v>
      </c>
      <c r="J102" s="66">
        <f t="shared" si="7"/>
        <v>4</v>
      </c>
      <c r="K102" s="66">
        <v>35</v>
      </c>
      <c r="L102" s="66">
        <f t="shared" si="8"/>
        <v>90.321600000000004</v>
      </c>
    </row>
    <row r="103" spans="1:12" s="22" customFormat="1" ht="25.5">
      <c r="A103" s="61">
        <v>96</v>
      </c>
      <c r="B103" s="62">
        <v>44551</v>
      </c>
      <c r="C103" s="61" t="s">
        <v>225</v>
      </c>
      <c r="D103" s="63" t="s">
        <v>226</v>
      </c>
      <c r="E103" s="64" t="s">
        <v>21</v>
      </c>
      <c r="F103" s="64" t="s">
        <v>14</v>
      </c>
      <c r="G103" s="65">
        <v>2</v>
      </c>
      <c r="H103" s="66">
        <f>VLOOKUP(F103,'[1]ARISTO PHARMASEUTICALS'!$C:$E,3,FALSE)</f>
        <v>31.361000000000001</v>
      </c>
      <c r="I103" s="66">
        <f t="shared" si="6"/>
        <v>12.544400000000001</v>
      </c>
      <c r="J103" s="66">
        <f t="shared" si="7"/>
        <v>4</v>
      </c>
      <c r="K103" s="66">
        <v>35</v>
      </c>
      <c r="L103" s="66">
        <f t="shared" si="8"/>
        <v>114.2664</v>
      </c>
    </row>
    <row r="104" spans="1:12" s="22" customFormat="1" ht="25.5">
      <c r="A104" s="61">
        <v>97</v>
      </c>
      <c r="B104" s="62">
        <v>44551</v>
      </c>
      <c r="C104" s="61" t="s">
        <v>227</v>
      </c>
      <c r="D104" s="63" t="s">
        <v>228</v>
      </c>
      <c r="E104" s="64" t="s">
        <v>21</v>
      </c>
      <c r="F104" s="64" t="s">
        <v>14</v>
      </c>
      <c r="G104" s="65">
        <v>6</v>
      </c>
      <c r="H104" s="66">
        <f>VLOOKUP(F104,'[1]ARISTO PHARMASEUTICALS'!$C:$E,3,FALSE)</f>
        <v>31.361000000000001</v>
      </c>
      <c r="I104" s="66">
        <f t="shared" si="6"/>
        <v>37.633200000000002</v>
      </c>
      <c r="J104" s="66">
        <f t="shared" si="7"/>
        <v>12</v>
      </c>
      <c r="K104" s="66">
        <v>35</v>
      </c>
      <c r="L104" s="66">
        <f t="shared" si="8"/>
        <v>272.79919999999998</v>
      </c>
    </row>
    <row r="105" spans="1:12" s="22" customFormat="1" ht="15">
      <c r="A105" s="61">
        <v>98</v>
      </c>
      <c r="B105" s="62">
        <v>44551</v>
      </c>
      <c r="C105" s="61" t="s">
        <v>229</v>
      </c>
      <c r="D105" s="63" t="s">
        <v>230</v>
      </c>
      <c r="E105" s="64" t="s">
        <v>21</v>
      </c>
      <c r="F105" s="64" t="s">
        <v>14</v>
      </c>
      <c r="G105" s="65">
        <v>2</v>
      </c>
      <c r="H105" s="66">
        <f>VLOOKUP(F105,'[1]ARISTO PHARMASEUTICALS'!$C:$E,3,FALSE)</f>
        <v>31.361000000000001</v>
      </c>
      <c r="I105" s="66">
        <f t="shared" si="6"/>
        <v>12.544400000000001</v>
      </c>
      <c r="J105" s="66">
        <f t="shared" si="7"/>
        <v>4</v>
      </c>
      <c r="K105" s="66">
        <v>35</v>
      </c>
      <c r="L105" s="66">
        <f t="shared" si="8"/>
        <v>114.2664</v>
      </c>
    </row>
    <row r="106" spans="1:12" s="22" customFormat="1" ht="15">
      <c r="A106" s="61">
        <v>99</v>
      </c>
      <c r="B106" s="62">
        <v>44552</v>
      </c>
      <c r="C106" s="61" t="s">
        <v>231</v>
      </c>
      <c r="D106" s="63" t="s">
        <v>232</v>
      </c>
      <c r="E106" s="64" t="s">
        <v>21</v>
      </c>
      <c r="F106" s="64" t="s">
        <v>13</v>
      </c>
      <c r="G106" s="65">
        <v>27</v>
      </c>
      <c r="H106" s="66">
        <f>VLOOKUP(F106,'[1]ARISTO PHARMASEUTICALS'!$C:$E,3,FALSE)</f>
        <v>21.384</v>
      </c>
      <c r="I106" s="66">
        <f t="shared" si="6"/>
        <v>115.47360000000002</v>
      </c>
      <c r="J106" s="66">
        <f t="shared" si="7"/>
        <v>54</v>
      </c>
      <c r="K106" s="66">
        <v>35</v>
      </c>
      <c r="L106" s="66">
        <f t="shared" si="8"/>
        <v>781.84160000000008</v>
      </c>
    </row>
    <row r="107" spans="1:12" s="22" customFormat="1" ht="15">
      <c r="A107" s="61">
        <v>100</v>
      </c>
      <c r="B107" s="62">
        <v>44552</v>
      </c>
      <c r="C107" s="61" t="s">
        <v>233</v>
      </c>
      <c r="D107" s="63" t="s">
        <v>234</v>
      </c>
      <c r="E107" s="64" t="s">
        <v>21</v>
      </c>
      <c r="F107" s="64" t="s">
        <v>13</v>
      </c>
      <c r="G107" s="65">
        <v>5</v>
      </c>
      <c r="H107" s="66">
        <f>VLOOKUP(F107,'[1]ARISTO PHARMASEUTICALS'!$C:$E,3,FALSE)</f>
        <v>21.384</v>
      </c>
      <c r="I107" s="66">
        <f t="shared" si="6"/>
        <v>21.384</v>
      </c>
      <c r="J107" s="66">
        <f t="shared" si="7"/>
        <v>10</v>
      </c>
      <c r="K107" s="66">
        <v>35</v>
      </c>
      <c r="L107" s="66">
        <f t="shared" si="8"/>
        <v>173.304</v>
      </c>
    </row>
    <row r="108" spans="1:12" s="22" customFormat="1" ht="15">
      <c r="A108" s="61">
        <v>101</v>
      </c>
      <c r="B108" s="62">
        <v>44552</v>
      </c>
      <c r="C108" s="61" t="s">
        <v>235</v>
      </c>
      <c r="D108" s="63" t="s">
        <v>236</v>
      </c>
      <c r="E108" s="64" t="s">
        <v>21</v>
      </c>
      <c r="F108" s="64" t="s">
        <v>13</v>
      </c>
      <c r="G108" s="65">
        <v>1</v>
      </c>
      <c r="H108" s="66">
        <f>VLOOKUP(F108,'[1]ARISTO PHARMASEUTICALS'!$C:$E,3,FALSE)</f>
        <v>21.384</v>
      </c>
      <c r="I108" s="66">
        <f t="shared" si="6"/>
        <v>4.2768000000000006</v>
      </c>
      <c r="J108" s="66">
        <f t="shared" si="7"/>
        <v>2</v>
      </c>
      <c r="K108" s="66">
        <v>35</v>
      </c>
      <c r="L108" s="66">
        <f t="shared" si="8"/>
        <v>62.660800000000002</v>
      </c>
    </row>
    <row r="109" spans="1:12" s="22" customFormat="1" ht="15">
      <c r="A109" s="61">
        <v>102</v>
      </c>
      <c r="B109" s="62">
        <v>44552</v>
      </c>
      <c r="C109" s="61" t="s">
        <v>237</v>
      </c>
      <c r="D109" s="63" t="s">
        <v>238</v>
      </c>
      <c r="E109" s="64" t="s">
        <v>21</v>
      </c>
      <c r="F109" s="64" t="s">
        <v>15</v>
      </c>
      <c r="G109" s="65">
        <v>22</v>
      </c>
      <c r="H109" s="66">
        <f>VLOOKUP(F109,'[1]ARISTO PHARMASEUTICALS'!$C:$E,3,FALSE)</f>
        <v>21.384</v>
      </c>
      <c r="I109" s="66">
        <f t="shared" si="6"/>
        <v>94.089600000000004</v>
      </c>
      <c r="J109" s="66">
        <f t="shared" si="7"/>
        <v>44</v>
      </c>
      <c r="K109" s="66">
        <v>35</v>
      </c>
      <c r="L109" s="66">
        <f t="shared" si="8"/>
        <v>643.5376</v>
      </c>
    </row>
    <row r="110" spans="1:12" s="22" customFormat="1" ht="25.5">
      <c r="A110" s="61">
        <v>103</v>
      </c>
      <c r="B110" s="62">
        <v>44552</v>
      </c>
      <c r="C110" s="61" t="s">
        <v>239</v>
      </c>
      <c r="D110" s="63" t="s">
        <v>240</v>
      </c>
      <c r="E110" s="64" t="s">
        <v>21</v>
      </c>
      <c r="F110" s="64" t="s">
        <v>15</v>
      </c>
      <c r="G110" s="65">
        <v>6</v>
      </c>
      <c r="H110" s="66">
        <f>VLOOKUP(F110,'[1]ARISTO PHARMASEUTICALS'!$C:$E,3,FALSE)</f>
        <v>21.384</v>
      </c>
      <c r="I110" s="66">
        <f t="shared" si="6"/>
        <v>25.660800000000002</v>
      </c>
      <c r="J110" s="66">
        <f t="shared" si="7"/>
        <v>12</v>
      </c>
      <c r="K110" s="66">
        <v>35</v>
      </c>
      <c r="L110" s="66">
        <f t="shared" si="8"/>
        <v>200.9648</v>
      </c>
    </row>
    <row r="111" spans="1:12" s="22" customFormat="1" ht="15">
      <c r="A111" s="61">
        <v>104</v>
      </c>
      <c r="B111" s="62">
        <v>44552</v>
      </c>
      <c r="C111" s="61" t="s">
        <v>241</v>
      </c>
      <c r="D111" s="63" t="s">
        <v>242</v>
      </c>
      <c r="E111" s="64" t="s">
        <v>21</v>
      </c>
      <c r="F111" s="64" t="s">
        <v>15</v>
      </c>
      <c r="G111" s="65">
        <v>2</v>
      </c>
      <c r="H111" s="66">
        <f>VLOOKUP(F111,'[1]ARISTO PHARMASEUTICALS'!$C:$E,3,FALSE)</f>
        <v>21.384</v>
      </c>
      <c r="I111" s="66">
        <f t="shared" ref="I111:I142" si="9">G111*H111*20%</f>
        <v>8.5536000000000012</v>
      </c>
      <c r="J111" s="66">
        <f t="shared" ref="J111:J142" si="10">G111*2</f>
        <v>4</v>
      </c>
      <c r="K111" s="66">
        <v>35</v>
      </c>
      <c r="L111" s="66">
        <f t="shared" ref="L111:L142" si="11">G111*H111+I111+J111+K111</f>
        <v>90.321600000000004</v>
      </c>
    </row>
    <row r="112" spans="1:12" s="22" customFormat="1" ht="15">
      <c r="A112" s="61">
        <v>105</v>
      </c>
      <c r="B112" s="62">
        <v>44552</v>
      </c>
      <c r="C112" s="61" t="s">
        <v>243</v>
      </c>
      <c r="D112" s="63" t="s">
        <v>244</v>
      </c>
      <c r="E112" s="64" t="s">
        <v>21</v>
      </c>
      <c r="F112" s="64" t="s">
        <v>15</v>
      </c>
      <c r="G112" s="65">
        <v>1</v>
      </c>
      <c r="H112" s="66">
        <f>VLOOKUP(F112,'[1]ARISTO PHARMASEUTICALS'!$C:$E,3,FALSE)</f>
        <v>21.384</v>
      </c>
      <c r="I112" s="66">
        <f t="shared" si="9"/>
        <v>4.2768000000000006</v>
      </c>
      <c r="J112" s="66">
        <f t="shared" si="10"/>
        <v>2</v>
      </c>
      <c r="K112" s="66">
        <v>35</v>
      </c>
      <c r="L112" s="66">
        <f t="shared" si="11"/>
        <v>62.660800000000002</v>
      </c>
    </row>
    <row r="113" spans="1:12" s="22" customFormat="1" ht="15">
      <c r="A113" s="61">
        <v>106</v>
      </c>
      <c r="B113" s="62">
        <v>44553</v>
      </c>
      <c r="C113" s="61" t="s">
        <v>245</v>
      </c>
      <c r="D113" s="63" t="s">
        <v>246</v>
      </c>
      <c r="E113" s="64" t="s">
        <v>21</v>
      </c>
      <c r="F113" s="64" t="s">
        <v>13</v>
      </c>
      <c r="G113" s="65">
        <v>1</v>
      </c>
      <c r="H113" s="66">
        <f>VLOOKUP(F113,'[1]ARISTO PHARMASEUTICALS'!$C:$E,3,FALSE)</f>
        <v>21.384</v>
      </c>
      <c r="I113" s="66">
        <f t="shared" si="9"/>
        <v>4.2768000000000006</v>
      </c>
      <c r="J113" s="66">
        <f t="shared" si="10"/>
        <v>2</v>
      </c>
      <c r="K113" s="66">
        <v>35</v>
      </c>
      <c r="L113" s="66">
        <f t="shared" si="11"/>
        <v>62.660800000000002</v>
      </c>
    </row>
    <row r="114" spans="1:12" s="22" customFormat="1" ht="15">
      <c r="A114" s="61">
        <v>107</v>
      </c>
      <c r="B114" s="62">
        <v>44553</v>
      </c>
      <c r="C114" s="61" t="s">
        <v>247</v>
      </c>
      <c r="D114" s="63" t="s">
        <v>248</v>
      </c>
      <c r="E114" s="64" t="s">
        <v>21</v>
      </c>
      <c r="F114" s="64" t="s">
        <v>13</v>
      </c>
      <c r="G114" s="65">
        <v>6</v>
      </c>
      <c r="H114" s="66">
        <f>VLOOKUP(F114,'[1]ARISTO PHARMASEUTICALS'!$C:$E,3,FALSE)</f>
        <v>21.384</v>
      </c>
      <c r="I114" s="66">
        <f t="shared" si="9"/>
        <v>25.660800000000002</v>
      </c>
      <c r="J114" s="66">
        <f t="shared" si="10"/>
        <v>12</v>
      </c>
      <c r="K114" s="66">
        <v>35</v>
      </c>
      <c r="L114" s="66">
        <f t="shared" si="11"/>
        <v>200.9648</v>
      </c>
    </row>
    <row r="115" spans="1:12" s="22" customFormat="1" ht="25.5">
      <c r="A115" s="61">
        <v>108</v>
      </c>
      <c r="B115" s="62">
        <v>44553</v>
      </c>
      <c r="C115" s="61" t="s">
        <v>249</v>
      </c>
      <c r="D115" s="63" t="s">
        <v>250</v>
      </c>
      <c r="E115" s="64" t="s">
        <v>21</v>
      </c>
      <c r="F115" s="64" t="s">
        <v>13</v>
      </c>
      <c r="G115" s="65">
        <v>3</v>
      </c>
      <c r="H115" s="66">
        <f>VLOOKUP(F115,'[1]ARISTO PHARMASEUTICALS'!$C:$E,3,FALSE)</f>
        <v>21.384</v>
      </c>
      <c r="I115" s="66">
        <f t="shared" si="9"/>
        <v>12.830400000000001</v>
      </c>
      <c r="J115" s="66">
        <f t="shared" si="10"/>
        <v>6</v>
      </c>
      <c r="K115" s="66">
        <v>35</v>
      </c>
      <c r="L115" s="66">
        <f t="shared" si="11"/>
        <v>117.9824</v>
      </c>
    </row>
    <row r="116" spans="1:12" s="22" customFormat="1" ht="15">
      <c r="A116" s="61">
        <v>109</v>
      </c>
      <c r="B116" s="62">
        <v>44553</v>
      </c>
      <c r="C116" s="61" t="s">
        <v>251</v>
      </c>
      <c r="D116" s="63" t="s">
        <v>252</v>
      </c>
      <c r="E116" s="64" t="s">
        <v>21</v>
      </c>
      <c r="F116" s="64" t="s">
        <v>13</v>
      </c>
      <c r="G116" s="65">
        <v>1</v>
      </c>
      <c r="H116" s="66">
        <f>VLOOKUP(F116,'[1]ARISTO PHARMASEUTICALS'!$C:$E,3,FALSE)</f>
        <v>21.384</v>
      </c>
      <c r="I116" s="66">
        <f t="shared" si="9"/>
        <v>4.2768000000000006</v>
      </c>
      <c r="J116" s="66">
        <f t="shared" si="10"/>
        <v>2</v>
      </c>
      <c r="K116" s="66">
        <v>35</v>
      </c>
      <c r="L116" s="66">
        <f t="shared" si="11"/>
        <v>62.660800000000002</v>
      </c>
    </row>
    <row r="117" spans="1:12" s="22" customFormat="1" ht="15">
      <c r="A117" s="61">
        <v>110</v>
      </c>
      <c r="B117" s="62">
        <v>44553</v>
      </c>
      <c r="C117" s="61" t="s">
        <v>253</v>
      </c>
      <c r="D117" s="63" t="s">
        <v>254</v>
      </c>
      <c r="E117" s="64" t="s">
        <v>21</v>
      </c>
      <c r="F117" s="64" t="s">
        <v>17</v>
      </c>
      <c r="G117" s="65">
        <v>2</v>
      </c>
      <c r="H117" s="66">
        <f>VLOOKUP(F117,'[1]ARISTO PHARMASEUTICALS'!$C:$E,3,FALSE)</f>
        <v>31.361000000000001</v>
      </c>
      <c r="I117" s="66">
        <f t="shared" si="9"/>
        <v>12.544400000000001</v>
      </c>
      <c r="J117" s="66">
        <f t="shared" si="10"/>
        <v>4</v>
      </c>
      <c r="K117" s="66">
        <v>35</v>
      </c>
      <c r="L117" s="66">
        <f t="shared" si="11"/>
        <v>114.2664</v>
      </c>
    </row>
    <row r="118" spans="1:12" s="22" customFormat="1" ht="15">
      <c r="A118" s="61">
        <v>111</v>
      </c>
      <c r="B118" s="62">
        <v>44553</v>
      </c>
      <c r="C118" s="61" t="s">
        <v>255</v>
      </c>
      <c r="D118" s="63" t="s">
        <v>256</v>
      </c>
      <c r="E118" s="64" t="s">
        <v>21</v>
      </c>
      <c r="F118" s="64" t="s">
        <v>17</v>
      </c>
      <c r="G118" s="65">
        <v>1</v>
      </c>
      <c r="H118" s="66">
        <f>VLOOKUP(F118,'[1]ARISTO PHARMASEUTICALS'!$C:$E,3,FALSE)</f>
        <v>31.361000000000001</v>
      </c>
      <c r="I118" s="66">
        <f t="shared" si="9"/>
        <v>6.2722000000000007</v>
      </c>
      <c r="J118" s="66">
        <f t="shared" si="10"/>
        <v>2</v>
      </c>
      <c r="K118" s="66">
        <v>35</v>
      </c>
      <c r="L118" s="66">
        <f t="shared" si="11"/>
        <v>74.633200000000002</v>
      </c>
    </row>
    <row r="119" spans="1:12" s="22" customFormat="1" ht="15">
      <c r="A119" s="61">
        <v>112</v>
      </c>
      <c r="B119" s="62">
        <v>44553</v>
      </c>
      <c r="C119" s="61" t="s">
        <v>257</v>
      </c>
      <c r="D119" s="63" t="s">
        <v>258</v>
      </c>
      <c r="E119" s="64" t="s">
        <v>21</v>
      </c>
      <c r="F119" s="64" t="s">
        <v>17</v>
      </c>
      <c r="G119" s="65">
        <v>18</v>
      </c>
      <c r="H119" s="66">
        <f>VLOOKUP(F119,'[1]ARISTO PHARMASEUTICALS'!$C:$E,3,FALSE)</f>
        <v>31.361000000000001</v>
      </c>
      <c r="I119" s="66">
        <f t="shared" si="9"/>
        <v>112.89960000000002</v>
      </c>
      <c r="J119" s="66">
        <f t="shared" si="10"/>
        <v>36</v>
      </c>
      <c r="K119" s="66">
        <v>35</v>
      </c>
      <c r="L119" s="66">
        <f t="shared" si="11"/>
        <v>748.39760000000001</v>
      </c>
    </row>
    <row r="120" spans="1:12" s="22" customFormat="1" ht="15">
      <c r="A120" s="61">
        <v>113</v>
      </c>
      <c r="B120" s="62">
        <v>44554</v>
      </c>
      <c r="C120" s="61" t="s">
        <v>259</v>
      </c>
      <c r="D120" s="63" t="s">
        <v>260</v>
      </c>
      <c r="E120" s="64" t="s">
        <v>21</v>
      </c>
      <c r="F120" s="64" t="s">
        <v>19</v>
      </c>
      <c r="G120" s="65">
        <v>1</v>
      </c>
      <c r="H120" s="66">
        <f>VLOOKUP(F120,'[1]ARISTO PHARMASEUTICALS'!$C:$E,3,FALSE)</f>
        <v>27.445</v>
      </c>
      <c r="I120" s="66">
        <f t="shared" si="9"/>
        <v>5.4890000000000008</v>
      </c>
      <c r="J120" s="66">
        <f t="shared" si="10"/>
        <v>2</v>
      </c>
      <c r="K120" s="66">
        <v>35</v>
      </c>
      <c r="L120" s="66">
        <f t="shared" si="11"/>
        <v>69.933999999999997</v>
      </c>
    </row>
    <row r="121" spans="1:12" s="22" customFormat="1" ht="15">
      <c r="A121" s="61">
        <v>114</v>
      </c>
      <c r="B121" s="62">
        <v>44554</v>
      </c>
      <c r="C121" s="61" t="s">
        <v>261</v>
      </c>
      <c r="D121" s="63" t="s">
        <v>262</v>
      </c>
      <c r="E121" s="64" t="s">
        <v>21</v>
      </c>
      <c r="F121" s="64" t="s">
        <v>19</v>
      </c>
      <c r="G121" s="65">
        <v>3</v>
      </c>
      <c r="H121" s="66">
        <f>VLOOKUP(F121,'[1]ARISTO PHARMASEUTICALS'!$C:$E,3,FALSE)</f>
        <v>27.445</v>
      </c>
      <c r="I121" s="66">
        <f t="shared" si="9"/>
        <v>16.467000000000002</v>
      </c>
      <c r="J121" s="66">
        <f t="shared" si="10"/>
        <v>6</v>
      </c>
      <c r="K121" s="66">
        <v>35</v>
      </c>
      <c r="L121" s="66">
        <f t="shared" si="11"/>
        <v>139.80200000000002</v>
      </c>
    </row>
    <row r="122" spans="1:12" s="22" customFormat="1" ht="15">
      <c r="A122" s="61">
        <v>115</v>
      </c>
      <c r="B122" s="62">
        <v>44554</v>
      </c>
      <c r="C122" s="61" t="s">
        <v>263</v>
      </c>
      <c r="D122" s="63" t="s">
        <v>264</v>
      </c>
      <c r="E122" s="64" t="s">
        <v>21</v>
      </c>
      <c r="F122" s="64" t="s">
        <v>19</v>
      </c>
      <c r="G122" s="65">
        <v>20</v>
      </c>
      <c r="H122" s="66">
        <f>VLOOKUP(F122,'[1]ARISTO PHARMASEUTICALS'!$C:$E,3,FALSE)</f>
        <v>27.445</v>
      </c>
      <c r="I122" s="66">
        <f t="shared" si="9"/>
        <v>109.78</v>
      </c>
      <c r="J122" s="66">
        <f t="shared" si="10"/>
        <v>40</v>
      </c>
      <c r="K122" s="66">
        <v>35</v>
      </c>
      <c r="L122" s="66">
        <f t="shared" si="11"/>
        <v>733.68</v>
      </c>
    </row>
    <row r="123" spans="1:12" s="22" customFormat="1" ht="15">
      <c r="A123" s="61">
        <v>116</v>
      </c>
      <c r="B123" s="62">
        <v>44555</v>
      </c>
      <c r="C123" s="61" t="s">
        <v>265</v>
      </c>
      <c r="D123" s="63" t="s">
        <v>266</v>
      </c>
      <c r="E123" s="64" t="s">
        <v>21</v>
      </c>
      <c r="F123" s="64" t="s">
        <v>18</v>
      </c>
      <c r="G123" s="65">
        <v>45</v>
      </c>
      <c r="H123" s="66">
        <f>VLOOKUP(F123,'[1]ARISTO PHARMASEUTICALS'!$C:$E,3,FALSE)</f>
        <v>31.361000000000001</v>
      </c>
      <c r="I123" s="66">
        <f t="shared" si="9"/>
        <v>282.24900000000002</v>
      </c>
      <c r="J123" s="66">
        <f t="shared" si="10"/>
        <v>90</v>
      </c>
      <c r="K123" s="66">
        <v>35</v>
      </c>
      <c r="L123" s="66">
        <f t="shared" si="11"/>
        <v>1818.4940000000001</v>
      </c>
    </row>
    <row r="124" spans="1:12" s="22" customFormat="1" ht="15">
      <c r="A124" s="61">
        <v>117</v>
      </c>
      <c r="B124" s="62">
        <v>44555</v>
      </c>
      <c r="C124" s="61" t="s">
        <v>267</v>
      </c>
      <c r="D124" s="63" t="s">
        <v>268</v>
      </c>
      <c r="E124" s="64" t="s">
        <v>21</v>
      </c>
      <c r="F124" s="64" t="s">
        <v>18</v>
      </c>
      <c r="G124" s="65">
        <v>4</v>
      </c>
      <c r="H124" s="66">
        <f>VLOOKUP(F124,'[1]ARISTO PHARMASEUTICALS'!$C:$E,3,FALSE)</f>
        <v>31.361000000000001</v>
      </c>
      <c r="I124" s="66">
        <f t="shared" si="9"/>
        <v>25.088800000000003</v>
      </c>
      <c r="J124" s="66">
        <f t="shared" si="10"/>
        <v>8</v>
      </c>
      <c r="K124" s="66">
        <v>35</v>
      </c>
      <c r="L124" s="66">
        <f t="shared" si="11"/>
        <v>193.53280000000001</v>
      </c>
    </row>
    <row r="125" spans="1:12" s="22" customFormat="1" ht="15">
      <c r="A125" s="61">
        <v>118</v>
      </c>
      <c r="B125" s="62">
        <v>44556</v>
      </c>
      <c r="C125" s="61" t="s">
        <v>269</v>
      </c>
      <c r="D125" s="63" t="s">
        <v>270</v>
      </c>
      <c r="E125" s="64" t="s">
        <v>21</v>
      </c>
      <c r="F125" s="64" t="s">
        <v>18</v>
      </c>
      <c r="G125" s="65">
        <v>1</v>
      </c>
      <c r="H125" s="66">
        <f>VLOOKUP(F125,'[1]ARISTO PHARMASEUTICALS'!$C:$E,3,FALSE)</f>
        <v>31.361000000000001</v>
      </c>
      <c r="I125" s="66">
        <f t="shared" si="9"/>
        <v>6.2722000000000007</v>
      </c>
      <c r="J125" s="66">
        <f t="shared" si="10"/>
        <v>2</v>
      </c>
      <c r="K125" s="66">
        <v>35</v>
      </c>
      <c r="L125" s="66">
        <f t="shared" si="11"/>
        <v>74.633200000000002</v>
      </c>
    </row>
    <row r="126" spans="1:12" s="22" customFormat="1" ht="25.5">
      <c r="A126" s="61">
        <v>119</v>
      </c>
      <c r="B126" s="62">
        <v>44559</v>
      </c>
      <c r="C126" s="61" t="s">
        <v>271</v>
      </c>
      <c r="D126" s="63" t="s">
        <v>272</v>
      </c>
      <c r="E126" s="64" t="s">
        <v>21</v>
      </c>
      <c r="F126" s="64" t="s">
        <v>14</v>
      </c>
      <c r="G126" s="65">
        <v>13</v>
      </c>
      <c r="H126" s="66">
        <f>VLOOKUP(F126,'[1]ARISTO PHARMASEUTICALS'!$C:$E,3,FALSE)</f>
        <v>31.361000000000001</v>
      </c>
      <c r="I126" s="66">
        <f t="shared" si="9"/>
        <v>81.538600000000002</v>
      </c>
      <c r="J126" s="66">
        <f t="shared" si="10"/>
        <v>26</v>
      </c>
      <c r="K126" s="66">
        <v>35</v>
      </c>
      <c r="L126" s="66">
        <f t="shared" si="11"/>
        <v>550.23159999999996</v>
      </c>
    </row>
    <row r="127" spans="1:12" s="22" customFormat="1" ht="25.5">
      <c r="A127" s="61">
        <v>120</v>
      </c>
      <c r="B127" s="62">
        <v>44559</v>
      </c>
      <c r="C127" s="61" t="s">
        <v>273</v>
      </c>
      <c r="D127" s="63" t="s">
        <v>274</v>
      </c>
      <c r="E127" s="64" t="s">
        <v>21</v>
      </c>
      <c r="F127" s="64" t="s">
        <v>14</v>
      </c>
      <c r="G127" s="65">
        <v>6</v>
      </c>
      <c r="H127" s="66">
        <f>VLOOKUP(F127,'[1]ARISTO PHARMASEUTICALS'!$C:$E,3,FALSE)</f>
        <v>31.361000000000001</v>
      </c>
      <c r="I127" s="66">
        <f t="shared" si="9"/>
        <v>37.633200000000002</v>
      </c>
      <c r="J127" s="66">
        <f t="shared" si="10"/>
        <v>12</v>
      </c>
      <c r="K127" s="66">
        <v>35</v>
      </c>
      <c r="L127" s="66">
        <f t="shared" si="11"/>
        <v>272.79919999999998</v>
      </c>
    </row>
    <row r="128" spans="1:12" s="22" customFormat="1" ht="25.5">
      <c r="A128" s="61">
        <v>121</v>
      </c>
      <c r="B128" s="62">
        <v>44559</v>
      </c>
      <c r="C128" s="61" t="s">
        <v>275</v>
      </c>
      <c r="D128" s="63" t="s">
        <v>276</v>
      </c>
      <c r="E128" s="64" t="s">
        <v>21</v>
      </c>
      <c r="F128" s="64" t="s">
        <v>14</v>
      </c>
      <c r="G128" s="65">
        <v>2</v>
      </c>
      <c r="H128" s="66">
        <f>VLOOKUP(F128,'[1]ARISTO PHARMASEUTICALS'!$C:$E,3,FALSE)</f>
        <v>31.361000000000001</v>
      </c>
      <c r="I128" s="66">
        <f t="shared" si="9"/>
        <v>12.544400000000001</v>
      </c>
      <c r="J128" s="66">
        <f t="shared" si="10"/>
        <v>4</v>
      </c>
      <c r="K128" s="66">
        <v>35</v>
      </c>
      <c r="L128" s="66">
        <f t="shared" si="11"/>
        <v>114.2664</v>
      </c>
    </row>
    <row r="129" spans="1:12" s="22" customFormat="1" ht="15">
      <c r="A129" s="61">
        <v>122</v>
      </c>
      <c r="B129" s="62">
        <v>44560</v>
      </c>
      <c r="C129" s="61" t="s">
        <v>277</v>
      </c>
      <c r="D129" s="63" t="s">
        <v>278</v>
      </c>
      <c r="E129" s="64" t="s">
        <v>21</v>
      </c>
      <c r="F129" s="64" t="s">
        <v>17</v>
      </c>
      <c r="G129" s="65">
        <v>7</v>
      </c>
      <c r="H129" s="66">
        <f>VLOOKUP(F129,'[1]ARISTO PHARMASEUTICALS'!$C:$E,3,FALSE)</f>
        <v>31.361000000000001</v>
      </c>
      <c r="I129" s="66">
        <f t="shared" si="9"/>
        <v>43.905400000000007</v>
      </c>
      <c r="J129" s="66">
        <f t="shared" si="10"/>
        <v>14</v>
      </c>
      <c r="K129" s="66">
        <v>35</v>
      </c>
      <c r="L129" s="66">
        <f t="shared" si="11"/>
        <v>312.43240000000003</v>
      </c>
    </row>
    <row r="130" spans="1:12" s="22" customFormat="1" ht="25.5">
      <c r="A130" s="61">
        <v>123</v>
      </c>
      <c r="B130" s="62">
        <v>44560</v>
      </c>
      <c r="C130" s="61" t="s">
        <v>279</v>
      </c>
      <c r="D130" s="63" t="s">
        <v>280</v>
      </c>
      <c r="E130" s="64" t="s">
        <v>21</v>
      </c>
      <c r="F130" s="64" t="s">
        <v>17</v>
      </c>
      <c r="G130" s="65">
        <v>49</v>
      </c>
      <c r="H130" s="66">
        <f>VLOOKUP(F130,'[1]ARISTO PHARMASEUTICALS'!$C:$E,3,FALSE)</f>
        <v>31.361000000000001</v>
      </c>
      <c r="I130" s="66">
        <f t="shared" si="9"/>
        <v>307.33780000000002</v>
      </c>
      <c r="J130" s="66">
        <f t="shared" si="10"/>
        <v>98</v>
      </c>
      <c r="K130" s="66">
        <v>35</v>
      </c>
      <c r="L130" s="66">
        <f t="shared" si="11"/>
        <v>1977.0268000000001</v>
      </c>
    </row>
    <row r="131" spans="1:12" s="22" customFormat="1" ht="15">
      <c r="A131" s="61">
        <v>124</v>
      </c>
      <c r="B131" s="62">
        <v>44560</v>
      </c>
      <c r="C131" s="61" t="s">
        <v>281</v>
      </c>
      <c r="D131" s="63" t="s">
        <v>282</v>
      </c>
      <c r="E131" s="64" t="s">
        <v>21</v>
      </c>
      <c r="F131" s="64" t="s">
        <v>17</v>
      </c>
      <c r="G131" s="65">
        <v>4</v>
      </c>
      <c r="H131" s="66">
        <f>VLOOKUP(F131,'[1]ARISTO PHARMASEUTICALS'!$C:$E,3,FALSE)</f>
        <v>31.361000000000001</v>
      </c>
      <c r="I131" s="66">
        <f t="shared" si="9"/>
        <v>25.088800000000003</v>
      </c>
      <c r="J131" s="66">
        <f t="shared" si="10"/>
        <v>8</v>
      </c>
      <c r="K131" s="66">
        <v>35</v>
      </c>
      <c r="L131" s="66">
        <f t="shared" si="11"/>
        <v>193.53280000000001</v>
      </c>
    </row>
    <row r="132" spans="1:12" s="22" customFormat="1" ht="15">
      <c r="A132" s="61">
        <v>125</v>
      </c>
      <c r="B132" s="62">
        <v>44560</v>
      </c>
      <c r="C132" s="61" t="s">
        <v>283</v>
      </c>
      <c r="D132" s="63" t="s">
        <v>284</v>
      </c>
      <c r="E132" s="64" t="s">
        <v>21</v>
      </c>
      <c r="F132" s="64" t="s">
        <v>15</v>
      </c>
      <c r="G132" s="65">
        <v>16</v>
      </c>
      <c r="H132" s="66">
        <f>VLOOKUP(F132,'[1]ARISTO PHARMASEUTICALS'!$C:$E,3,FALSE)</f>
        <v>21.384</v>
      </c>
      <c r="I132" s="66">
        <f t="shared" si="9"/>
        <v>68.42880000000001</v>
      </c>
      <c r="J132" s="66">
        <f t="shared" si="10"/>
        <v>32</v>
      </c>
      <c r="K132" s="66">
        <v>35</v>
      </c>
      <c r="L132" s="66">
        <f t="shared" si="11"/>
        <v>477.57280000000003</v>
      </c>
    </row>
    <row r="133" spans="1:12" s="22" customFormat="1" ht="15">
      <c r="A133" s="61">
        <v>126</v>
      </c>
      <c r="B133" s="62">
        <v>44560</v>
      </c>
      <c r="C133" s="61" t="s">
        <v>285</v>
      </c>
      <c r="D133" s="63" t="s">
        <v>286</v>
      </c>
      <c r="E133" s="64" t="s">
        <v>21</v>
      </c>
      <c r="F133" s="64" t="s">
        <v>15</v>
      </c>
      <c r="G133" s="65">
        <v>8</v>
      </c>
      <c r="H133" s="66">
        <f>VLOOKUP(F133,'[1]ARISTO PHARMASEUTICALS'!$C:$E,3,FALSE)</f>
        <v>21.384</v>
      </c>
      <c r="I133" s="66">
        <f t="shared" si="9"/>
        <v>34.214400000000005</v>
      </c>
      <c r="J133" s="66">
        <f t="shared" si="10"/>
        <v>16</v>
      </c>
      <c r="K133" s="66">
        <v>35</v>
      </c>
      <c r="L133" s="66">
        <f t="shared" si="11"/>
        <v>256.28640000000001</v>
      </c>
    </row>
    <row r="134" spans="1:12" s="22" customFormat="1" ht="15">
      <c r="A134" s="61">
        <v>127</v>
      </c>
      <c r="B134" s="62">
        <v>44560</v>
      </c>
      <c r="C134" s="61" t="s">
        <v>287</v>
      </c>
      <c r="D134" s="63" t="s">
        <v>288</v>
      </c>
      <c r="E134" s="64" t="s">
        <v>21</v>
      </c>
      <c r="F134" s="64" t="s">
        <v>15</v>
      </c>
      <c r="G134" s="65">
        <v>1</v>
      </c>
      <c r="H134" s="66">
        <f>VLOOKUP(F134,'[1]ARISTO PHARMASEUTICALS'!$C:$E,3,FALSE)</f>
        <v>21.384</v>
      </c>
      <c r="I134" s="66">
        <f t="shared" si="9"/>
        <v>4.2768000000000006</v>
      </c>
      <c r="J134" s="66">
        <f t="shared" si="10"/>
        <v>2</v>
      </c>
      <c r="K134" s="66">
        <v>35</v>
      </c>
      <c r="L134" s="66">
        <f t="shared" si="11"/>
        <v>62.660800000000002</v>
      </c>
    </row>
    <row r="135" spans="1:12" s="22" customFormat="1" ht="15">
      <c r="A135" s="61">
        <v>128</v>
      </c>
      <c r="B135" s="62">
        <v>44560</v>
      </c>
      <c r="C135" s="61" t="s">
        <v>289</v>
      </c>
      <c r="D135" s="63" t="s">
        <v>290</v>
      </c>
      <c r="E135" s="64" t="s">
        <v>21</v>
      </c>
      <c r="F135" s="64" t="s">
        <v>14</v>
      </c>
      <c r="G135" s="65">
        <v>4</v>
      </c>
      <c r="H135" s="66">
        <f>VLOOKUP(F135,'[1]ARISTO PHARMASEUTICALS'!$C:$E,3,FALSE)</f>
        <v>31.361000000000001</v>
      </c>
      <c r="I135" s="66">
        <f t="shared" si="9"/>
        <v>25.088800000000003</v>
      </c>
      <c r="J135" s="66">
        <f t="shared" si="10"/>
        <v>8</v>
      </c>
      <c r="K135" s="66">
        <v>35</v>
      </c>
      <c r="L135" s="66">
        <f t="shared" si="11"/>
        <v>193.53280000000001</v>
      </c>
    </row>
    <row r="136" spans="1:12" s="22" customFormat="1" ht="25.5">
      <c r="A136" s="61">
        <v>129</v>
      </c>
      <c r="B136" s="62">
        <v>44560</v>
      </c>
      <c r="C136" s="61" t="s">
        <v>291</v>
      </c>
      <c r="D136" s="63" t="s">
        <v>292</v>
      </c>
      <c r="E136" s="64" t="s">
        <v>21</v>
      </c>
      <c r="F136" s="64" t="s">
        <v>14</v>
      </c>
      <c r="G136" s="65">
        <v>11</v>
      </c>
      <c r="H136" s="66">
        <f>VLOOKUP(F136,'[1]ARISTO PHARMASEUTICALS'!$C:$E,3,FALSE)</f>
        <v>31.361000000000001</v>
      </c>
      <c r="I136" s="66">
        <f t="shared" si="9"/>
        <v>68.994200000000006</v>
      </c>
      <c r="J136" s="66">
        <f t="shared" si="10"/>
        <v>22</v>
      </c>
      <c r="K136" s="66">
        <v>35</v>
      </c>
      <c r="L136" s="66">
        <f t="shared" si="11"/>
        <v>470.96519999999998</v>
      </c>
    </row>
    <row r="137" spans="1:12" s="22" customFormat="1" ht="15">
      <c r="A137" s="61">
        <v>130</v>
      </c>
      <c r="B137" s="62">
        <v>44560</v>
      </c>
      <c r="C137" s="61" t="s">
        <v>293</v>
      </c>
      <c r="D137" s="63" t="s">
        <v>294</v>
      </c>
      <c r="E137" s="64" t="s">
        <v>21</v>
      </c>
      <c r="F137" s="64" t="s">
        <v>14</v>
      </c>
      <c r="G137" s="65">
        <v>54</v>
      </c>
      <c r="H137" s="66">
        <f>VLOOKUP(F137,'[1]ARISTO PHARMASEUTICALS'!$C:$E,3,FALSE)</f>
        <v>31.361000000000001</v>
      </c>
      <c r="I137" s="66">
        <f t="shared" si="9"/>
        <v>338.69880000000006</v>
      </c>
      <c r="J137" s="66">
        <f t="shared" si="10"/>
        <v>108</v>
      </c>
      <c r="K137" s="66">
        <v>35</v>
      </c>
      <c r="L137" s="66">
        <f t="shared" si="11"/>
        <v>2175.1928000000003</v>
      </c>
    </row>
    <row r="138" spans="1:12" s="22" customFormat="1" ht="25.5">
      <c r="A138" s="61">
        <v>131</v>
      </c>
      <c r="B138" s="62">
        <v>44560</v>
      </c>
      <c r="C138" s="61" t="s">
        <v>295</v>
      </c>
      <c r="D138" s="63" t="s">
        <v>296</v>
      </c>
      <c r="E138" s="64" t="s">
        <v>21</v>
      </c>
      <c r="F138" s="64" t="s">
        <v>13</v>
      </c>
      <c r="G138" s="65">
        <v>15</v>
      </c>
      <c r="H138" s="66">
        <f>VLOOKUP(F138,'[1]ARISTO PHARMASEUTICALS'!$C:$E,3,FALSE)</f>
        <v>21.384</v>
      </c>
      <c r="I138" s="66">
        <f t="shared" si="9"/>
        <v>64.152000000000001</v>
      </c>
      <c r="J138" s="66">
        <f t="shared" si="10"/>
        <v>30</v>
      </c>
      <c r="K138" s="66">
        <v>35</v>
      </c>
      <c r="L138" s="66">
        <f t="shared" si="11"/>
        <v>449.91199999999998</v>
      </c>
    </row>
    <row r="139" spans="1:12" s="22" customFormat="1" ht="15">
      <c r="A139" s="61">
        <v>132</v>
      </c>
      <c r="B139" s="62">
        <v>44560</v>
      </c>
      <c r="C139" s="61" t="s">
        <v>297</v>
      </c>
      <c r="D139" s="63" t="s">
        <v>298</v>
      </c>
      <c r="E139" s="64" t="s">
        <v>21</v>
      </c>
      <c r="F139" s="64" t="s">
        <v>13</v>
      </c>
      <c r="G139" s="65">
        <v>53</v>
      </c>
      <c r="H139" s="66">
        <f>VLOOKUP(F139,'[1]ARISTO PHARMASEUTICALS'!$C:$E,3,FALSE)</f>
        <v>21.384</v>
      </c>
      <c r="I139" s="66">
        <f t="shared" si="9"/>
        <v>226.67040000000003</v>
      </c>
      <c r="J139" s="66">
        <f t="shared" si="10"/>
        <v>106</v>
      </c>
      <c r="K139" s="66">
        <v>35</v>
      </c>
      <c r="L139" s="66">
        <f t="shared" si="11"/>
        <v>1501.0224000000001</v>
      </c>
    </row>
    <row r="140" spans="1:12" s="22" customFormat="1" ht="25.5">
      <c r="A140" s="61">
        <v>133</v>
      </c>
      <c r="B140" s="62">
        <v>44560</v>
      </c>
      <c r="C140" s="61" t="s">
        <v>299</v>
      </c>
      <c r="D140" s="63" t="s">
        <v>300</v>
      </c>
      <c r="E140" s="64" t="s">
        <v>21</v>
      </c>
      <c r="F140" s="64" t="s">
        <v>13</v>
      </c>
      <c r="G140" s="65">
        <v>2</v>
      </c>
      <c r="H140" s="66">
        <f>VLOOKUP(F140,'[1]ARISTO PHARMASEUTICALS'!$C:$E,3,FALSE)</f>
        <v>21.384</v>
      </c>
      <c r="I140" s="66">
        <f t="shared" si="9"/>
        <v>8.5536000000000012</v>
      </c>
      <c r="J140" s="66">
        <f t="shared" si="10"/>
        <v>4</v>
      </c>
      <c r="K140" s="66">
        <v>35</v>
      </c>
      <c r="L140" s="66">
        <f t="shared" si="11"/>
        <v>90.321600000000004</v>
      </c>
    </row>
    <row r="141" spans="1:12" s="22" customFormat="1" ht="25.5">
      <c r="A141" s="61">
        <v>134</v>
      </c>
      <c r="B141" s="62">
        <v>44561</v>
      </c>
      <c r="C141" s="61" t="s">
        <v>301</v>
      </c>
      <c r="D141" s="63" t="s">
        <v>302</v>
      </c>
      <c r="E141" s="64" t="s">
        <v>21</v>
      </c>
      <c r="F141" s="64" t="s">
        <v>17</v>
      </c>
      <c r="G141" s="65">
        <v>5</v>
      </c>
      <c r="H141" s="66">
        <f>VLOOKUP(F141,'[1]ARISTO PHARMASEUTICALS'!$C:$E,3,FALSE)</f>
        <v>31.361000000000001</v>
      </c>
      <c r="I141" s="66">
        <f t="shared" si="9"/>
        <v>31.361000000000004</v>
      </c>
      <c r="J141" s="66">
        <f t="shared" si="10"/>
        <v>10</v>
      </c>
      <c r="K141" s="66">
        <v>35</v>
      </c>
      <c r="L141" s="66">
        <f t="shared" si="11"/>
        <v>233.166</v>
      </c>
    </row>
    <row r="142" spans="1:12" s="22" customFormat="1" ht="25.5">
      <c r="A142" s="61">
        <v>135</v>
      </c>
      <c r="B142" s="62">
        <v>44561</v>
      </c>
      <c r="C142" s="61" t="s">
        <v>303</v>
      </c>
      <c r="D142" s="63" t="s">
        <v>304</v>
      </c>
      <c r="E142" s="64" t="s">
        <v>21</v>
      </c>
      <c r="F142" s="64" t="s">
        <v>17</v>
      </c>
      <c r="G142" s="65">
        <v>2</v>
      </c>
      <c r="H142" s="66">
        <f>VLOOKUP(F142,'[1]ARISTO PHARMASEUTICALS'!$C:$E,3,FALSE)</f>
        <v>31.361000000000001</v>
      </c>
      <c r="I142" s="66">
        <f t="shared" si="9"/>
        <v>12.544400000000001</v>
      </c>
      <c r="J142" s="66">
        <f t="shared" si="10"/>
        <v>4</v>
      </c>
      <c r="K142" s="66">
        <v>35</v>
      </c>
      <c r="L142" s="66">
        <f t="shared" si="11"/>
        <v>114.2664</v>
      </c>
    </row>
    <row r="143" spans="1:12" s="22" customFormat="1" ht="15" customHeight="1">
      <c r="A143" s="61">
        <v>136</v>
      </c>
      <c r="B143" s="62">
        <v>44561</v>
      </c>
      <c r="C143" s="61" t="s">
        <v>305</v>
      </c>
      <c r="D143" s="63" t="s">
        <v>306</v>
      </c>
      <c r="E143" s="64" t="s">
        <v>21</v>
      </c>
      <c r="F143" s="64" t="s">
        <v>17</v>
      </c>
      <c r="G143" s="65">
        <v>1</v>
      </c>
      <c r="H143" s="66">
        <f>VLOOKUP(F143,'[1]ARISTO PHARMASEUTICALS'!$C:$E,3,FALSE)</f>
        <v>31.361000000000001</v>
      </c>
      <c r="I143" s="66">
        <f t="shared" ref="I143:I151" si="12">G143*H143*20%</f>
        <v>6.2722000000000007</v>
      </c>
      <c r="J143" s="66">
        <f t="shared" ref="J143:J151" si="13">G143*2</f>
        <v>2</v>
      </c>
      <c r="K143" s="66">
        <v>35</v>
      </c>
      <c r="L143" s="66">
        <f t="shared" ref="L143:L151" si="14">G143*H143+I143+J143+K143</f>
        <v>74.633200000000002</v>
      </c>
    </row>
    <row r="144" spans="1:12" s="22" customFormat="1" ht="15" customHeight="1">
      <c r="A144" s="61">
        <v>137</v>
      </c>
      <c r="B144" s="62">
        <v>44561</v>
      </c>
      <c r="C144" s="61" t="s">
        <v>307</v>
      </c>
      <c r="D144" s="63" t="s">
        <v>308</v>
      </c>
      <c r="E144" s="64" t="s">
        <v>21</v>
      </c>
      <c r="F144" s="64" t="s">
        <v>16</v>
      </c>
      <c r="G144" s="65">
        <v>11</v>
      </c>
      <c r="H144" s="66">
        <f>VLOOKUP(F144,'[1]ARISTO PHARMASEUTICALS'!$C:$E,3,FALSE)</f>
        <v>31.361000000000001</v>
      </c>
      <c r="I144" s="66">
        <f t="shared" si="12"/>
        <v>68.994200000000006</v>
      </c>
      <c r="J144" s="66">
        <f t="shared" si="13"/>
        <v>22</v>
      </c>
      <c r="K144" s="66">
        <v>35</v>
      </c>
      <c r="L144" s="66">
        <f t="shared" si="14"/>
        <v>470.96519999999998</v>
      </c>
    </row>
    <row r="145" spans="1:12" s="22" customFormat="1" ht="15" customHeight="1">
      <c r="A145" s="61">
        <v>138</v>
      </c>
      <c r="B145" s="62">
        <v>44561</v>
      </c>
      <c r="C145" s="61" t="s">
        <v>309</v>
      </c>
      <c r="D145" s="63" t="s">
        <v>310</v>
      </c>
      <c r="E145" s="64" t="s">
        <v>21</v>
      </c>
      <c r="F145" s="64" t="s">
        <v>16</v>
      </c>
      <c r="G145" s="65">
        <v>18</v>
      </c>
      <c r="H145" s="66">
        <f>VLOOKUP(F145,'[1]ARISTO PHARMASEUTICALS'!$C:$E,3,FALSE)</f>
        <v>31.361000000000001</v>
      </c>
      <c r="I145" s="66">
        <f t="shared" si="12"/>
        <v>112.89960000000002</v>
      </c>
      <c r="J145" s="66">
        <f t="shared" si="13"/>
        <v>36</v>
      </c>
      <c r="K145" s="66">
        <v>35</v>
      </c>
      <c r="L145" s="66">
        <f t="shared" si="14"/>
        <v>748.39760000000001</v>
      </c>
    </row>
    <row r="146" spans="1:12" s="22" customFormat="1" ht="15" customHeight="1">
      <c r="A146" s="61">
        <v>139</v>
      </c>
      <c r="B146" s="62">
        <v>44561</v>
      </c>
      <c r="C146" s="61" t="s">
        <v>311</v>
      </c>
      <c r="D146" s="63" t="s">
        <v>312</v>
      </c>
      <c r="E146" s="64" t="s">
        <v>21</v>
      </c>
      <c r="F146" s="64" t="s">
        <v>16</v>
      </c>
      <c r="G146" s="65">
        <v>1</v>
      </c>
      <c r="H146" s="66">
        <f>VLOOKUP(F146,'[1]ARISTO PHARMASEUTICALS'!$C:$E,3,FALSE)</f>
        <v>31.361000000000001</v>
      </c>
      <c r="I146" s="66">
        <f t="shared" si="12"/>
        <v>6.2722000000000007</v>
      </c>
      <c r="J146" s="66">
        <f t="shared" si="13"/>
        <v>2</v>
      </c>
      <c r="K146" s="66">
        <v>35</v>
      </c>
      <c r="L146" s="66">
        <f t="shared" si="14"/>
        <v>74.633200000000002</v>
      </c>
    </row>
    <row r="147" spans="1:12" s="22" customFormat="1" ht="25.5">
      <c r="A147" s="61">
        <v>140</v>
      </c>
      <c r="B147" s="62">
        <v>44561</v>
      </c>
      <c r="C147" s="61" t="s">
        <v>313</v>
      </c>
      <c r="D147" s="63" t="s">
        <v>314</v>
      </c>
      <c r="E147" s="64" t="s">
        <v>21</v>
      </c>
      <c r="F147" s="64" t="s">
        <v>18</v>
      </c>
      <c r="G147" s="65">
        <v>7</v>
      </c>
      <c r="H147" s="66">
        <f>VLOOKUP(F147,'[1]ARISTO PHARMASEUTICALS'!$C:$E,3,FALSE)</f>
        <v>31.361000000000001</v>
      </c>
      <c r="I147" s="66">
        <f t="shared" si="12"/>
        <v>43.905400000000007</v>
      </c>
      <c r="J147" s="66">
        <f t="shared" si="13"/>
        <v>14</v>
      </c>
      <c r="K147" s="66">
        <v>35</v>
      </c>
      <c r="L147" s="66">
        <f t="shared" si="14"/>
        <v>312.43240000000003</v>
      </c>
    </row>
    <row r="148" spans="1:12" s="22" customFormat="1" ht="15" customHeight="1">
      <c r="A148" s="61">
        <v>141</v>
      </c>
      <c r="B148" s="62">
        <v>44561</v>
      </c>
      <c r="C148" s="61" t="s">
        <v>315</v>
      </c>
      <c r="D148" s="63" t="s">
        <v>316</v>
      </c>
      <c r="E148" s="64" t="s">
        <v>21</v>
      </c>
      <c r="F148" s="64" t="s">
        <v>18</v>
      </c>
      <c r="G148" s="65">
        <v>1</v>
      </c>
      <c r="H148" s="66">
        <f>VLOOKUP(F148,'[1]ARISTO PHARMASEUTICALS'!$C:$E,3,FALSE)</f>
        <v>31.361000000000001</v>
      </c>
      <c r="I148" s="66">
        <f t="shared" si="12"/>
        <v>6.2722000000000007</v>
      </c>
      <c r="J148" s="66">
        <f t="shared" si="13"/>
        <v>2</v>
      </c>
      <c r="K148" s="66">
        <v>35</v>
      </c>
      <c r="L148" s="66">
        <f t="shared" si="14"/>
        <v>74.633200000000002</v>
      </c>
    </row>
    <row r="149" spans="1:12" s="22" customFormat="1" ht="15" customHeight="1">
      <c r="A149" s="61">
        <v>142</v>
      </c>
      <c r="B149" s="62">
        <v>44561</v>
      </c>
      <c r="C149" s="61" t="s">
        <v>317</v>
      </c>
      <c r="D149" s="63" t="s">
        <v>318</v>
      </c>
      <c r="E149" s="64" t="s">
        <v>21</v>
      </c>
      <c r="F149" s="64" t="s">
        <v>17</v>
      </c>
      <c r="G149" s="65">
        <v>2</v>
      </c>
      <c r="H149" s="66">
        <f>VLOOKUP(F149,'[1]ARISTO PHARMASEUTICALS'!$C:$E,3,FALSE)</f>
        <v>31.361000000000001</v>
      </c>
      <c r="I149" s="66">
        <f t="shared" si="12"/>
        <v>12.544400000000001</v>
      </c>
      <c r="J149" s="66">
        <f t="shared" si="13"/>
        <v>4</v>
      </c>
      <c r="K149" s="66">
        <v>35</v>
      </c>
      <c r="L149" s="66">
        <f t="shared" si="14"/>
        <v>114.2664</v>
      </c>
    </row>
    <row r="150" spans="1:12" s="22" customFormat="1" ht="15" customHeight="1">
      <c r="A150" s="61">
        <v>143</v>
      </c>
      <c r="B150" s="62">
        <v>44561</v>
      </c>
      <c r="C150" s="61" t="s">
        <v>319</v>
      </c>
      <c r="D150" s="63" t="s">
        <v>320</v>
      </c>
      <c r="E150" s="64" t="s">
        <v>21</v>
      </c>
      <c r="F150" s="64" t="s">
        <v>17</v>
      </c>
      <c r="G150" s="65">
        <v>13</v>
      </c>
      <c r="H150" s="66">
        <f>VLOOKUP(F150,'[1]ARISTO PHARMASEUTICALS'!$C:$E,3,FALSE)</f>
        <v>31.361000000000001</v>
      </c>
      <c r="I150" s="66">
        <f t="shared" si="12"/>
        <v>81.538600000000002</v>
      </c>
      <c r="J150" s="66">
        <f t="shared" si="13"/>
        <v>26</v>
      </c>
      <c r="K150" s="66">
        <v>35</v>
      </c>
      <c r="L150" s="66">
        <f t="shared" si="14"/>
        <v>550.23159999999996</v>
      </c>
    </row>
    <row r="151" spans="1:12" s="22" customFormat="1" ht="15" customHeight="1">
      <c r="A151" s="61">
        <v>144</v>
      </c>
      <c r="B151" s="62">
        <v>44561</v>
      </c>
      <c r="C151" s="61" t="s">
        <v>321</v>
      </c>
      <c r="D151" s="63" t="s">
        <v>322</v>
      </c>
      <c r="E151" s="64" t="s">
        <v>21</v>
      </c>
      <c r="F151" s="64" t="s">
        <v>17</v>
      </c>
      <c r="G151" s="65">
        <v>3</v>
      </c>
      <c r="H151" s="66">
        <f>VLOOKUP(F151,'[1]ARISTO PHARMASEUTICALS'!$C:$E,3,FALSE)</f>
        <v>31.361000000000001</v>
      </c>
      <c r="I151" s="66">
        <f t="shared" si="12"/>
        <v>18.816600000000001</v>
      </c>
      <c r="J151" s="66">
        <f t="shared" si="13"/>
        <v>6</v>
      </c>
      <c r="K151" s="66">
        <v>35</v>
      </c>
      <c r="L151" s="66">
        <f t="shared" si="14"/>
        <v>153.89959999999999</v>
      </c>
    </row>
    <row r="152" spans="1:12" s="22" customFormat="1" ht="15" customHeight="1">
      <c r="A152" s="57" t="s">
        <v>323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9"/>
      <c r="L152" s="38">
        <f>ROUND(SUM(L8:L151),0)</f>
        <v>58510</v>
      </c>
    </row>
    <row r="153" spans="1:12" s="22" customFormat="1" ht="15">
      <c r="A153" s="51"/>
      <c r="B153" s="52"/>
      <c r="C153" s="51"/>
      <c r="D153" s="53"/>
      <c r="E153" s="51"/>
      <c r="F153" s="51"/>
      <c r="G153" s="51">
        <f>SUM(G8:G151)</f>
        <v>1458</v>
      </c>
      <c r="H153" s="54"/>
      <c r="I153" s="54"/>
      <c r="J153" s="54"/>
      <c r="K153" s="54"/>
      <c r="L153" s="54"/>
    </row>
    <row r="154" spans="1:12" s="22" customFormat="1" ht="12.75">
      <c r="A154" s="60" t="s">
        <v>5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</row>
    <row r="155" spans="1:12" s="22" customFormat="1" ht="12.75">
      <c r="A155" s="56" t="s">
        <v>325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</row>
    <row r="156" spans="1:12" s="22" customFormat="1">
      <c r="A156" s="55"/>
      <c r="B156" s="7"/>
      <c r="C156" s="8"/>
      <c r="D156" s="48"/>
      <c r="E156" s="9"/>
      <c r="F156" s="11"/>
      <c r="G156" s="10"/>
      <c r="H156" s="9"/>
      <c r="I156" s="9"/>
    </row>
    <row r="157" spans="1:12" s="22" customFormat="1" ht="12.75">
      <c r="A157" s="49" t="s">
        <v>326</v>
      </c>
      <c r="B157" s="7"/>
      <c r="C157" s="8"/>
      <c r="D157" s="48"/>
      <c r="E157" s="9"/>
      <c r="F157" s="11"/>
      <c r="G157" s="10"/>
      <c r="H157" s="9"/>
      <c r="I157" s="9"/>
    </row>
    <row r="158" spans="1:12" s="22" customFormat="1" ht="12.75">
      <c r="A158" s="50"/>
      <c r="B158" s="7"/>
      <c r="C158" s="8"/>
      <c r="D158" s="48"/>
      <c r="E158" s="9"/>
      <c r="F158" s="11"/>
      <c r="G158" s="10"/>
      <c r="H158" s="9"/>
      <c r="I158" s="9"/>
    </row>
    <row r="159" spans="1:12" s="22" customFormat="1" ht="12.75">
      <c r="A159" s="50"/>
      <c r="B159" s="7"/>
      <c r="C159" s="8"/>
      <c r="D159" s="48"/>
      <c r="E159" s="9"/>
      <c r="F159" s="11"/>
      <c r="G159" s="10"/>
      <c r="H159" s="9"/>
      <c r="I159" s="9"/>
    </row>
    <row r="160" spans="1:12" s="22" customFormat="1" ht="12.75">
      <c r="A160" s="49" t="s">
        <v>11</v>
      </c>
      <c r="B160" s="7"/>
      <c r="C160" s="8"/>
      <c r="D160" s="48"/>
      <c r="E160" s="9"/>
      <c r="F160" s="11"/>
      <c r="G160" s="10"/>
      <c r="H160" s="9"/>
      <c r="I160" s="9"/>
    </row>
    <row r="161" spans="1:9" s="22" customFormat="1">
      <c r="A161" s="55"/>
      <c r="B161" s="7"/>
      <c r="C161" s="8"/>
      <c r="D161" s="48"/>
      <c r="E161" s="9"/>
      <c r="F161" s="11"/>
      <c r="G161" s="10"/>
      <c r="H161" s="9"/>
      <c r="I161" s="9"/>
    </row>
    <row r="162" spans="1:9" s="22" customFormat="1">
      <c r="A162" s="55"/>
      <c r="B162" s="7"/>
      <c r="C162" s="8"/>
      <c r="D162" s="48"/>
      <c r="E162" s="9"/>
      <c r="F162" s="11"/>
      <c r="G162" s="10"/>
      <c r="H162" s="9"/>
      <c r="I162" s="9"/>
    </row>
    <row r="163" spans="1:9" s="22" customFormat="1">
      <c r="A163" s="55"/>
      <c r="B163" s="7"/>
      <c r="C163" s="8"/>
      <c r="D163" s="48"/>
      <c r="E163" s="9"/>
      <c r="F163" s="11"/>
      <c r="G163" s="10"/>
      <c r="H163" s="9"/>
      <c r="I163" s="9"/>
    </row>
    <row r="164" spans="1:9" s="22" customFormat="1">
      <c r="A164" s="55"/>
      <c r="B164" s="7"/>
      <c r="C164" s="8"/>
      <c r="D164" s="48"/>
      <c r="E164" s="9"/>
      <c r="F164" s="11"/>
      <c r="G164" s="10"/>
      <c r="H164" s="9"/>
      <c r="I164" s="9"/>
    </row>
    <row r="165" spans="1:9" s="22" customFormat="1">
      <c r="A165" s="55"/>
      <c r="B165" s="7"/>
      <c r="C165" s="8"/>
      <c r="D165" s="48"/>
      <c r="E165" s="9"/>
      <c r="F165" s="11"/>
      <c r="G165" s="10"/>
      <c r="H165" s="9"/>
      <c r="I165" s="9"/>
    </row>
    <row r="166" spans="1:9" s="22" customFormat="1">
      <c r="A166" s="55"/>
      <c r="B166" s="7"/>
      <c r="C166" s="8"/>
      <c r="D166" s="48"/>
      <c r="E166" s="9"/>
      <c r="F166" s="11"/>
      <c r="G166" s="10"/>
      <c r="H166" s="9"/>
      <c r="I166" s="9"/>
    </row>
    <row r="167" spans="1:9" s="22" customFormat="1">
      <c r="A167" s="55"/>
      <c r="B167" s="7"/>
      <c r="C167" s="8"/>
      <c r="D167" s="48"/>
      <c r="E167" s="9"/>
      <c r="F167" s="11"/>
      <c r="G167" s="10"/>
      <c r="H167" s="9"/>
      <c r="I167" s="9"/>
    </row>
    <row r="168" spans="1:9" s="22" customFormat="1">
      <c r="A168" s="55"/>
      <c r="B168" s="7"/>
      <c r="C168" s="8"/>
      <c r="D168" s="48"/>
      <c r="E168" s="9"/>
      <c r="F168" s="11"/>
      <c r="G168" s="10"/>
      <c r="H168" s="9"/>
      <c r="I168" s="9"/>
    </row>
  </sheetData>
  <sortState ref="B8:L133">
    <sortCondition ref="B8:B133"/>
    <sortCondition ref="C8:C133"/>
  </sortState>
  <mergeCells count="3">
    <mergeCell ref="A155:L155"/>
    <mergeCell ref="A152:K152"/>
    <mergeCell ref="A154:L154"/>
  </mergeCells>
  <conditionalFormatting sqref="C142:C148 C1:C6">
    <cfRule type="duplicateValues" dxfId="7" priority="31"/>
  </conditionalFormatting>
  <conditionalFormatting sqref="C142:C148">
    <cfRule type="duplicateValues" dxfId="6" priority="30"/>
  </conditionalFormatting>
  <conditionalFormatting sqref="C142:C148 C1:C6">
    <cfRule type="duplicateValues" dxfId="5" priority="26"/>
    <cfRule type="duplicateValues" dxfId="4" priority="28"/>
  </conditionalFormatting>
  <conditionalFormatting sqref="C139 C1:C7 C142:C153 C156:C1048576">
    <cfRule type="duplicateValues" dxfId="3" priority="15"/>
  </conditionalFormatting>
  <conditionalFormatting sqref="G6">
    <cfRule type="duplicateValues" dxfId="2" priority="62" stopIfTrue="1"/>
  </conditionalFormatting>
  <conditionalFormatting sqref="G6">
    <cfRule type="duplicateValues" dxfId="1" priority="63" stopIfTrue="1"/>
    <cfRule type="duplicateValues" dxfId="0" priority="64" stopIfTrue="1"/>
  </conditionalFormatting>
  <dataValidations count="2">
    <dataValidation type="custom" allowBlank="1" showInputMessage="1" showErrorMessage="1" sqref="A140 A15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42 A141:A142 A155"/>
  </dataValidations>
  <printOptions horizontalCentered="1"/>
  <pageMargins left="7.8740157480315001E-2" right="3.9370078740157501E-2" top="1.2992125984252001" bottom="0.63" header="0.196850393700787" footer="0.36"/>
  <pageSetup paperSize="9" scale="90" orientation="portrait" r:id="rId1"/>
  <headerFooter>
    <oddHeader>&amp;C&amp;"Cambria,Regular"&amp;10BILL
&amp;"Eras Bold ITC,Italic"&amp;28PRAGATI  LOGISTICS
&amp;"Cambria,Regular"&amp;10KHUNTIA LANE, SAMANTA SAHI, CUTTACK,PAN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1"/>
    <col min="2" max="2" width="14.5703125" style="21" customWidth="1"/>
    <col min="3" max="10" width="9.140625" style="21"/>
    <col min="11" max="11" width="12.28515625" style="21" customWidth="1"/>
    <col min="12" max="12" width="9.140625" style="21"/>
    <col min="13" max="13" width="15" style="21" customWidth="1"/>
  </cols>
  <sheetData>
    <row r="1" spans="1:11" s="3" customFormat="1" ht="15" customHeight="1">
      <c r="A1" s="12"/>
      <c r="B1" s="13"/>
      <c r="C1" s="14"/>
      <c r="D1" s="14"/>
      <c r="E1" s="14"/>
      <c r="F1" s="14"/>
      <c r="G1" s="15"/>
      <c r="H1" s="16"/>
      <c r="I1" s="16"/>
      <c r="J1" s="16"/>
      <c r="K1" s="17"/>
    </row>
    <row r="2" spans="1:11" s="3" customFormat="1" ht="15" customHeight="1">
      <c r="A2" s="12"/>
      <c r="B2" s="13"/>
      <c r="C2" s="14"/>
      <c r="D2" s="14"/>
      <c r="E2" s="14"/>
      <c r="F2" s="14"/>
      <c r="G2" s="15"/>
      <c r="H2" s="16"/>
      <c r="I2" s="16"/>
      <c r="J2" s="16"/>
      <c r="K2" s="17"/>
    </row>
    <row r="3" spans="1:11" s="3" customFormat="1" ht="15" customHeight="1">
      <c r="A3" s="12"/>
      <c r="B3" s="13"/>
      <c r="C3" s="14"/>
      <c r="D3" s="14"/>
      <c r="E3" s="14"/>
      <c r="F3" s="14"/>
      <c r="G3" s="15"/>
      <c r="H3" s="16"/>
      <c r="I3" s="16"/>
      <c r="J3" s="16"/>
      <c r="K3" s="17"/>
    </row>
    <row r="4" spans="1:11" s="3" customFormat="1" ht="15" customHeight="1">
      <c r="A4" s="12"/>
      <c r="B4" s="13"/>
      <c r="C4" s="14"/>
      <c r="D4" s="14"/>
      <c r="E4" s="14"/>
      <c r="F4" s="14"/>
      <c r="G4" s="15"/>
      <c r="H4" s="16"/>
      <c r="I4" s="16"/>
      <c r="J4" s="16"/>
      <c r="K4" s="17"/>
    </row>
    <row r="5" spans="1:11" s="3" customFormat="1" ht="15" customHeight="1">
      <c r="A5" s="12"/>
      <c r="B5" s="13"/>
      <c r="C5" s="14"/>
      <c r="D5" s="14"/>
      <c r="E5" s="14"/>
      <c r="F5" s="14"/>
      <c r="G5" s="15"/>
      <c r="H5" s="16"/>
      <c r="I5" s="16"/>
      <c r="J5" s="16"/>
      <c r="K5" s="17"/>
    </row>
    <row r="6" spans="1:11" s="3" customFormat="1" ht="15" customHeight="1">
      <c r="A6" s="12"/>
      <c r="B6" s="13"/>
      <c r="C6" s="14"/>
      <c r="D6" s="14"/>
      <c r="E6" s="14"/>
      <c r="F6" s="14"/>
      <c r="G6" s="15"/>
      <c r="H6" s="16"/>
      <c r="I6" s="16"/>
      <c r="J6" s="16"/>
      <c r="K6" s="17"/>
    </row>
    <row r="7" spans="1:11" s="3" customFormat="1" ht="15" customHeight="1">
      <c r="A7" s="12"/>
      <c r="B7" s="13"/>
      <c r="C7" s="14"/>
      <c r="D7" s="14"/>
      <c r="E7" s="14"/>
      <c r="F7" s="14"/>
      <c r="G7" s="15"/>
      <c r="H7" s="16"/>
      <c r="I7" s="16"/>
      <c r="J7" s="16"/>
      <c r="K7" s="17"/>
    </row>
    <row r="14" spans="1:11">
      <c r="A14" s="18"/>
      <c r="B14" s="13"/>
      <c r="C14" s="14"/>
      <c r="D14" s="14"/>
      <c r="E14" s="14"/>
      <c r="F14" s="14"/>
      <c r="G14" s="19"/>
      <c r="H14" s="19"/>
      <c r="I14" s="20"/>
      <c r="J14" s="20"/>
      <c r="K14" s="20"/>
    </row>
    <row r="15" spans="1:11">
      <c r="A15" s="18"/>
      <c r="B15" s="13"/>
      <c r="C15" s="14"/>
      <c r="D15" s="14"/>
      <c r="E15" s="14"/>
      <c r="F15" s="14"/>
      <c r="G15" s="19"/>
      <c r="H15" s="19"/>
      <c r="I15" s="20"/>
      <c r="J15" s="20"/>
      <c r="K15" s="20"/>
    </row>
    <row r="16" spans="1:11">
      <c r="A16" s="18"/>
      <c r="B16" s="13"/>
      <c r="C16" s="14"/>
      <c r="D16" s="14"/>
      <c r="E16" s="14"/>
      <c r="F16" s="14"/>
      <c r="G16" s="19"/>
      <c r="H16" s="19"/>
      <c r="I16" s="20"/>
      <c r="J16" s="20"/>
      <c r="K16" s="20"/>
    </row>
    <row r="17" spans="1:11">
      <c r="A17" s="18"/>
      <c r="B17" s="13"/>
      <c r="C17" s="14"/>
      <c r="D17" s="14"/>
      <c r="E17" s="14"/>
      <c r="F17" s="14"/>
      <c r="G17" s="19"/>
      <c r="H17" s="19"/>
      <c r="I17" s="20"/>
      <c r="J17" s="20"/>
      <c r="K17" s="20"/>
    </row>
    <row r="18" spans="1:11">
      <c r="A18" s="18"/>
      <c r="B18" s="13"/>
      <c r="C18" s="14"/>
      <c r="D18" s="14"/>
      <c r="E18" s="14"/>
      <c r="F18" s="14"/>
      <c r="G18" s="19"/>
      <c r="H18" s="19"/>
      <c r="I18" s="20"/>
      <c r="J18" s="20"/>
      <c r="K18" s="20"/>
    </row>
    <row r="19" spans="1:11">
      <c r="A19" s="18"/>
      <c r="B19" s="13"/>
      <c r="C19" s="14"/>
      <c r="D19" s="14"/>
      <c r="E19" s="14"/>
      <c r="F19" s="14"/>
      <c r="G19" s="19"/>
      <c r="H19" s="19"/>
      <c r="I19" s="20"/>
      <c r="J19" s="20"/>
      <c r="K19" s="20"/>
    </row>
    <row r="20" spans="1:11">
      <c r="A20" s="18"/>
      <c r="B20" s="13"/>
      <c r="C20" s="14"/>
      <c r="D20" s="14"/>
      <c r="E20" s="14"/>
      <c r="F20" s="14"/>
      <c r="G20" s="19"/>
      <c r="H20" s="19"/>
      <c r="I20" s="20"/>
      <c r="J20" s="20"/>
      <c r="K20" s="20"/>
    </row>
    <row r="21" spans="1:11">
      <c r="A21" s="18"/>
      <c r="B21" s="13"/>
      <c r="C21" s="14"/>
      <c r="D21" s="14"/>
      <c r="E21" s="14"/>
      <c r="F21" s="14"/>
      <c r="G21" s="19"/>
      <c r="H21" s="19"/>
      <c r="I21" s="20"/>
      <c r="J21" s="20"/>
      <c r="K21" s="20"/>
    </row>
    <row r="22" spans="1:11">
      <c r="A22" s="18"/>
      <c r="B22" s="13"/>
      <c r="C22" s="14"/>
      <c r="D22" s="14"/>
      <c r="E22" s="14"/>
      <c r="F22" s="14"/>
      <c r="G22" s="19"/>
      <c r="H22" s="19"/>
      <c r="I22" s="20"/>
      <c r="J22" s="20"/>
      <c r="K22" s="20"/>
    </row>
    <row r="23" spans="1:11">
      <c r="A23" s="18"/>
      <c r="B23" s="13"/>
      <c r="C23" s="14"/>
      <c r="D23" s="14"/>
      <c r="E23" s="14"/>
      <c r="F23" s="14"/>
      <c r="G23" s="19"/>
      <c r="H23" s="19"/>
      <c r="I23" s="20"/>
      <c r="J23" s="20"/>
      <c r="K23" s="20"/>
    </row>
    <row r="24" spans="1:11">
      <c r="A24" s="18"/>
      <c r="B24" s="13"/>
      <c r="C24" s="14"/>
      <c r="D24" s="14"/>
      <c r="E24" s="14"/>
      <c r="F24" s="14"/>
      <c r="G24" s="19"/>
      <c r="H24" s="19"/>
      <c r="I24" s="20"/>
      <c r="J24" s="20"/>
      <c r="K24" s="20"/>
    </row>
    <row r="25" spans="1:11">
      <c r="A25" s="18"/>
      <c r="B25" s="13"/>
      <c r="C25" s="14"/>
      <c r="D25" s="14"/>
      <c r="E25" s="14"/>
      <c r="F25" s="14"/>
      <c r="G25" s="19"/>
      <c r="H25" s="19"/>
      <c r="I25" s="20"/>
      <c r="J25" s="20"/>
      <c r="K25" s="20"/>
    </row>
    <row r="26" spans="1:11">
      <c r="A26" s="18"/>
      <c r="B26" s="13"/>
      <c r="C26" s="14"/>
      <c r="D26" s="14"/>
      <c r="E26" s="14"/>
      <c r="F26" s="14"/>
      <c r="G26" s="19"/>
      <c r="H26" s="19"/>
      <c r="I26" s="20"/>
      <c r="J26" s="20"/>
      <c r="K26" s="20"/>
    </row>
    <row r="27" spans="1:11">
      <c r="A27" s="18"/>
      <c r="B27" s="13"/>
      <c r="C27" s="14"/>
      <c r="D27" s="14"/>
      <c r="E27" s="14"/>
      <c r="F27" s="14"/>
      <c r="G27" s="19"/>
      <c r="H27" s="19"/>
      <c r="I27" s="20"/>
      <c r="J27" s="20"/>
      <c r="K27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2022-01-11T09:42:28Z</cp:lastPrinted>
  <dcterms:created xsi:type="dcterms:W3CDTF">2010-04-08T11:28:01Z</dcterms:created>
  <dcterms:modified xsi:type="dcterms:W3CDTF">2022-01-11T09:42:34Z</dcterms:modified>
</cp:coreProperties>
</file>