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9040" windowHeight="15840"/>
  </bookViews>
  <sheets>
    <sheet name="Invoice" sheetId="1" r:id="rId1"/>
  </sheets>
  <externalReferences>
    <externalReference r:id="rId2"/>
    <externalReference r:id="rId3"/>
    <externalReference r:id="rId4"/>
    <externalReference r:id="rId5"/>
  </externalReferences>
  <calcPr calcId="124519"/>
</workbook>
</file>

<file path=xl/calcChain.xml><?xml version="1.0" encoding="utf-8"?>
<calcChain xmlns="http://schemas.openxmlformats.org/spreadsheetml/2006/main">
  <c r="G32" i="1"/>
  <c r="I30"/>
  <c r="H30"/>
  <c r="K30" s="1"/>
  <c r="I29"/>
  <c r="H29"/>
  <c r="K29" s="1"/>
  <c r="I28"/>
  <c r="H28"/>
  <c r="K28" s="1"/>
  <c r="I27"/>
  <c r="K27" s="1"/>
  <c r="I26"/>
  <c r="H26"/>
  <c r="I25"/>
  <c r="K25" s="1"/>
  <c r="I24"/>
  <c r="K24" s="1"/>
  <c r="I23"/>
  <c r="H23"/>
  <c r="I22"/>
  <c r="H22"/>
  <c r="I21"/>
  <c r="H21"/>
  <c r="I20"/>
  <c r="H20"/>
  <c r="I19"/>
  <c r="H19"/>
  <c r="K19" s="1"/>
  <c r="I18"/>
  <c r="H18"/>
  <c r="K18" s="1"/>
  <c r="I17"/>
  <c r="K17" s="1"/>
  <c r="I16"/>
  <c r="H16"/>
  <c r="I15"/>
  <c r="H15"/>
  <c r="I14"/>
  <c r="K14" s="1"/>
  <c r="I13"/>
  <c r="H13"/>
  <c r="I12"/>
  <c r="K12" s="1"/>
  <c r="I11"/>
  <c r="H11"/>
  <c r="I10"/>
  <c r="H10"/>
  <c r="I9"/>
  <c r="H9"/>
  <c r="I8"/>
  <c r="H8"/>
  <c r="I7"/>
  <c r="H7"/>
  <c r="K7" s="1"/>
  <c r="I6"/>
  <c r="H6"/>
  <c r="K6" s="1"/>
  <c r="I5"/>
  <c r="H5"/>
  <c r="K5" s="1"/>
  <c r="A5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I4"/>
  <c r="H4"/>
  <c r="K15" l="1"/>
  <c r="K16"/>
  <c r="K26"/>
  <c r="K8"/>
  <c r="K9"/>
  <c r="K10"/>
  <c r="K11"/>
  <c r="K13"/>
  <c r="K4"/>
  <c r="K20"/>
  <c r="K21"/>
  <c r="K22"/>
  <c r="K23"/>
  <c r="K31" l="1"/>
</calcChain>
</file>

<file path=xl/sharedStrings.xml><?xml version="1.0" encoding="utf-8"?>
<sst xmlns="http://schemas.openxmlformats.org/spreadsheetml/2006/main" count="186" uniqueCount="109">
  <si>
    <t>INVOICE
PRAGATI LOGISTICS,SAMANTA SAHI KHUNTIA LANE,8984191006
GST No:21AGHPB9356M1Z9</t>
  </si>
  <si>
    <t>Thanking you for your business.
PRAGATI LOGISTICS</t>
  </si>
  <si>
    <t>SIMILIGUDA</t>
  </si>
  <si>
    <t>PURI</t>
  </si>
  <si>
    <t>SONEPUR</t>
  </si>
  <si>
    <t>BASUDEVPUR</t>
  </si>
  <si>
    <t>CTC</t>
  </si>
  <si>
    <t>SL.</t>
  </si>
  <si>
    <t>DATE</t>
  </si>
  <si>
    <t>LR NO.</t>
  </si>
  <si>
    <t>FROM</t>
  </si>
  <si>
    <t>DESTINATION</t>
  </si>
  <si>
    <t>CASE</t>
  </si>
  <si>
    <t>RATE</t>
  </si>
  <si>
    <t>DD.CH.</t>
  </si>
  <si>
    <t>LR CH.</t>
  </si>
  <si>
    <t>AMT.</t>
  </si>
  <si>
    <t>PRODUCT</t>
  </si>
  <si>
    <t xml:space="preserve">RK TRADING
Address: Peytonsahi  CUTTACK 753001,7008685154
GST No:21AKHPA9708L2Z6
</t>
  </si>
  <si>
    <t>AGARBATTI</t>
  </si>
  <si>
    <t>TEA</t>
  </si>
  <si>
    <t>0-100</t>
  </si>
  <si>
    <t>101-250</t>
  </si>
  <si>
    <t>251 ABOVE</t>
  </si>
  <si>
    <t>BBSR</t>
  </si>
  <si>
    <t>DD.CH</t>
  </si>
  <si>
    <t>INV. NO.</t>
  </si>
  <si>
    <t>KUPARI</t>
  </si>
  <si>
    <t>ANGUL</t>
  </si>
  <si>
    <t>MALKANGIRI</t>
  </si>
  <si>
    <t>KEONJHAR</t>
  </si>
  <si>
    <t>Kindly, verify &amp; confirm within 7 days, else GST will be filed by 20th JAN, 2025. 
GST to be paid by Consignor under Reverse Charge Mechanism(RCM) as per GST.</t>
  </si>
  <si>
    <t>02/12/2024</t>
  </si>
  <si>
    <t>PL/MA/11967</t>
  </si>
  <si>
    <t>547</t>
  </si>
  <si>
    <t>CHAMPUA</t>
  </si>
  <si>
    <t>PL/MA/11973</t>
  </si>
  <si>
    <t>559</t>
  </si>
  <si>
    <t>03/12/2024</t>
  </si>
  <si>
    <t>PL/DO/17249</t>
  </si>
  <si>
    <t>540</t>
  </si>
  <si>
    <t>BHUBANESWAR</t>
  </si>
  <si>
    <t>PL/DO/17250</t>
  </si>
  <si>
    <t>541</t>
  </si>
  <si>
    <t>PL/DO/17251</t>
  </si>
  <si>
    <t>565</t>
  </si>
  <si>
    <t>PL/DO/17252</t>
  </si>
  <si>
    <t>563</t>
  </si>
  <si>
    <t>KHURDA</t>
  </si>
  <si>
    <t>PL/DO/17253</t>
  </si>
  <si>
    <t>558</t>
  </si>
  <si>
    <t>KORIAN</t>
  </si>
  <si>
    <t>05/12/2024</t>
  </si>
  <si>
    <t>PL/DO/17490</t>
  </si>
  <si>
    <t>570</t>
  </si>
  <si>
    <t>NIMAPARA</t>
  </si>
  <si>
    <t>PL/DO/17491</t>
  </si>
  <si>
    <t>669</t>
  </si>
  <si>
    <t>DHARMASHALA</t>
  </si>
  <si>
    <t>PL/MA/12166</t>
  </si>
  <si>
    <t>560</t>
  </si>
  <si>
    <t>GHEE</t>
  </si>
  <si>
    <t>PL/MA/12167</t>
  </si>
  <si>
    <t>574</t>
  </si>
  <si>
    <t>KESINGA</t>
  </si>
  <si>
    <t>PL/MA/12168</t>
  </si>
  <si>
    <t>561</t>
  </si>
  <si>
    <t>SAMBALPUR</t>
  </si>
  <si>
    <t>06/12/2024</t>
  </si>
  <si>
    <t>PL/DO/17551</t>
  </si>
  <si>
    <t>572</t>
  </si>
  <si>
    <t>10/12/2024</t>
  </si>
  <si>
    <t>PL/DO/17805</t>
  </si>
  <si>
    <t>575</t>
  </si>
  <si>
    <t>JANKIA</t>
  </si>
  <si>
    <t>PL/MA/12330</t>
  </si>
  <si>
    <t>578</t>
  </si>
  <si>
    <t>17/12/2024</t>
  </si>
  <si>
    <t>PL/MA/12602</t>
  </si>
  <si>
    <t>589</t>
  </si>
  <si>
    <t>BHADRAK</t>
  </si>
  <si>
    <t>23/12/2024</t>
  </si>
  <si>
    <t>PL/DO/18490</t>
  </si>
  <si>
    <t>585</t>
  </si>
  <si>
    <t>PL/MA/12780</t>
  </si>
  <si>
    <t>596</t>
  </si>
  <si>
    <t>PL/MA/12781</t>
  </si>
  <si>
    <t>27/12/2024</t>
  </si>
  <si>
    <t>PL/MA/12961</t>
  </si>
  <si>
    <t>591</t>
  </si>
  <si>
    <t>PL/MA/12962</t>
  </si>
  <si>
    <t>601</t>
  </si>
  <si>
    <t>PHULBANI</t>
  </si>
  <si>
    <t>PL/MA/12963</t>
  </si>
  <si>
    <t>600</t>
  </si>
  <si>
    <t>SHERAGADA</t>
  </si>
  <si>
    <t>PL/MA/12964</t>
  </si>
  <si>
    <t>602</t>
  </si>
  <si>
    <t>PL/MA/12965</t>
  </si>
  <si>
    <t>603</t>
  </si>
  <si>
    <t>28/12/2024</t>
  </si>
  <si>
    <t>PL/MA/13008</t>
  </si>
  <si>
    <t>605</t>
  </si>
  <si>
    <t>PL/MA/13011</t>
  </si>
  <si>
    <t>597</t>
  </si>
  <si>
    <t>PL/MA/13013</t>
  </si>
  <si>
    <t>604</t>
  </si>
  <si>
    <t>(RUPEES SEVENTEEN THOUSAND FOUR HUNDRED EIGHTY ONLY)</t>
  </si>
  <si>
    <t xml:space="preserve">Bill Date: 31/12/2024
Bill NO : 30744
Total Amount: 17480.00
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</si>
</sst>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  <family val="2"/>
    </font>
    <font>
      <b/>
      <sz val="9"/>
      <color theme="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>
      <alignment wrapText="1"/>
    </xf>
    <xf numFmtId="2" fontId="0" fillId="0" borderId="0" xfId="0" applyNumberFormat="1" applyAlignment="1">
      <alignment wrapText="1"/>
    </xf>
    <xf numFmtId="0" fontId="1" fillId="0" borderId="0" xfId="0" applyFont="1" applyAlignment="1">
      <alignment wrapText="1"/>
    </xf>
    <xf numFmtId="2" fontId="1" fillId="0" borderId="1" xfId="0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2" fontId="2" fillId="2" borderId="1" xfId="0" applyNumberFormat="1" applyFont="1" applyFill="1" applyBorder="1" applyAlignment="1">
      <alignment horizontal="right" vertical="center"/>
    </xf>
    <xf numFmtId="0" fontId="2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left" wrapText="1"/>
    </xf>
    <xf numFmtId="0" fontId="1" fillId="0" borderId="0" xfId="0" applyFont="1" applyAlignment="1">
      <alignment horizontal="left" wrapText="1"/>
    </xf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2" fontId="0" fillId="0" borderId="1" xfId="0" applyNumberFormat="1" applyFont="1" applyBorder="1"/>
    <xf numFmtId="2" fontId="1" fillId="0" borderId="1" xfId="0" applyNumberFormat="1" applyFont="1" applyBorder="1" applyAlignment="1">
      <alignment horizontal="right" vertical="center"/>
    </xf>
    <xf numFmtId="0" fontId="0" fillId="0" borderId="0" xfId="0" applyNumberFormat="1" applyFont="1" applyAlignment="1">
      <alignment horizontal="center"/>
    </xf>
    <xf numFmtId="0" fontId="0" fillId="0" borderId="0" xfId="0" applyNumberFormat="1" applyFont="1"/>
    <xf numFmtId="2" fontId="0" fillId="0" borderId="0" xfId="0" applyNumberFormat="1" applyFont="1"/>
    <xf numFmtId="0" fontId="1" fillId="0" borderId="2" xfId="0" applyFont="1" applyBorder="1" applyAlignment="1">
      <alignment wrapText="1"/>
    </xf>
    <xf numFmtId="0" fontId="1" fillId="0" borderId="3" xfId="0" applyFont="1" applyBorder="1" applyAlignment="1">
      <alignment wrapText="1"/>
    </xf>
    <xf numFmtId="0" fontId="1" fillId="0" borderId="4" xfId="0" applyFont="1" applyBorder="1" applyAlignment="1">
      <alignment wrapText="1"/>
    </xf>
    <xf numFmtId="0" fontId="1" fillId="0" borderId="1" xfId="0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wrapText="1"/>
    </xf>
    <xf numFmtId="0" fontId="1" fillId="0" borderId="3" xfId="0" applyFont="1" applyBorder="1" applyAlignment="1">
      <alignment horizontal="left" wrapText="1"/>
    </xf>
    <xf numFmtId="0" fontId="1" fillId="0" borderId="4" xfId="0" applyFont="1" applyBorder="1" applyAlignment="1">
      <alignment horizontal="left" wrapText="1"/>
    </xf>
    <xf numFmtId="2" fontId="1" fillId="0" borderId="1" xfId="0" applyNumberFormat="1" applyFont="1" applyBorder="1" applyAlignment="1">
      <alignment horizontal="left" vertical="center" wrapText="1"/>
    </xf>
    <xf numFmtId="2" fontId="1" fillId="0" borderId="2" xfId="0" applyNumberFormat="1" applyFont="1" applyBorder="1" applyAlignment="1">
      <alignment horizontal="left" wrapText="1"/>
    </xf>
    <xf numFmtId="2" fontId="1" fillId="0" borderId="3" xfId="0" applyNumberFormat="1" applyFont="1" applyBorder="1" applyAlignment="1">
      <alignment horizontal="left" wrapText="1"/>
    </xf>
    <xf numFmtId="2" fontId="1" fillId="0" borderId="4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right" vertical="center"/>
    </xf>
    <xf numFmtId="0" fontId="1" fillId="0" borderId="3" xfId="0" applyNumberFormat="1" applyFont="1" applyBorder="1" applyAlignment="1">
      <alignment horizontal="right" vertical="center"/>
    </xf>
    <xf numFmtId="0" fontId="1" fillId="0" borderId="4" xfId="0" applyNumberFormat="1" applyFont="1" applyBorder="1" applyAlignment="1">
      <alignment horizontal="right" vertical="center"/>
    </xf>
    <xf numFmtId="0" fontId="3" fillId="0" borderId="1" xfId="0" applyNumberFormat="1" applyFont="1" applyBorder="1"/>
    <xf numFmtId="0" fontId="0" fillId="0" borderId="0" xfId="0" applyNumberFormat="1" applyFont="1" applyAlignment="1">
      <alignment horizontal="right" vertical="center"/>
    </xf>
    <xf numFmtId="2" fontId="0" fillId="0" borderId="0" xfId="0" applyNumberFormat="1" applyAlignment="1">
      <alignment horizontal="left" wrapText="1"/>
    </xf>
  </cellXfs>
  <cellStyles count="1">
    <cellStyle name="Normal" xfId="0" builtinId="0"/>
  </cellStyles>
  <dxfs count="2"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85724</xdr:colOff>
      <xdr:row>0</xdr:row>
      <xdr:rowOff>47625</xdr:rowOff>
    </xdr:from>
    <xdr:to>
      <xdr:col>6</xdr:col>
      <xdr:colOff>257174</xdr:colOff>
      <xdr:row>0</xdr:row>
      <xdr:rowOff>1019175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4" y="47625"/>
          <a:ext cx="4048125" cy="9715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PRAGATI%202024-25/BILL/JULY,%202024%20PL/RK%20TRADING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PRAGATI%202024-25/BILL/NOVEMBER,%202024%20PL/RK%20TRADING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PRAGATI%202024-25/BILL/OCTOBER,%202024%20PL/RK%20TRADING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PRAGATI%202024-25/BILL/SEPTEMBER,%202024%20PL/RK%20TRADING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voice"/>
    </sheetNames>
    <sheetDataSet>
      <sheetData sheetId="0">
        <row r="4">
          <cell r="F4" t="str">
            <v>BANKI</v>
          </cell>
          <cell r="G4">
            <v>2</v>
          </cell>
          <cell r="H4">
            <v>60</v>
          </cell>
        </row>
        <row r="5">
          <cell r="F5" t="str">
            <v>BHUBANESWAR</v>
          </cell>
          <cell r="G5">
            <v>1</v>
          </cell>
          <cell r="H5">
            <v>50</v>
          </cell>
        </row>
        <row r="6">
          <cell r="F6" t="str">
            <v>KHURDA</v>
          </cell>
          <cell r="G6">
            <v>4</v>
          </cell>
          <cell r="H6">
            <v>60</v>
          </cell>
        </row>
        <row r="7">
          <cell r="F7" t="str">
            <v>TANGI</v>
          </cell>
          <cell r="G7">
            <v>8</v>
          </cell>
          <cell r="H7">
            <v>80</v>
          </cell>
        </row>
        <row r="8">
          <cell r="F8" t="str">
            <v>NIRAKARPUR</v>
          </cell>
          <cell r="G8">
            <v>8</v>
          </cell>
          <cell r="H8">
            <v>80</v>
          </cell>
        </row>
        <row r="9">
          <cell r="F9" t="str">
            <v>CHANDPUR</v>
          </cell>
          <cell r="G9">
            <v>3</v>
          </cell>
          <cell r="H9">
            <v>80</v>
          </cell>
        </row>
        <row r="10">
          <cell r="F10" t="str">
            <v>BHUBANESWAR</v>
          </cell>
          <cell r="G10">
            <v>5</v>
          </cell>
          <cell r="H10">
            <v>50</v>
          </cell>
        </row>
        <row r="11">
          <cell r="F11" t="str">
            <v>KORIAN</v>
          </cell>
          <cell r="G11">
            <v>4</v>
          </cell>
          <cell r="H11">
            <v>60</v>
          </cell>
        </row>
        <row r="12">
          <cell r="F12" t="str">
            <v>BALIAPAL</v>
          </cell>
          <cell r="G12">
            <v>4</v>
          </cell>
          <cell r="H12">
            <v>150</v>
          </cell>
        </row>
        <row r="13">
          <cell r="F13" t="str">
            <v>SORO</v>
          </cell>
          <cell r="G13">
            <v>7</v>
          </cell>
          <cell r="H13">
            <v>80</v>
          </cell>
        </row>
        <row r="14">
          <cell r="F14" t="str">
            <v>NAYAGARH</v>
          </cell>
          <cell r="G14">
            <v>1</v>
          </cell>
          <cell r="H14">
            <v>80</v>
          </cell>
        </row>
        <row r="15">
          <cell r="F15" t="str">
            <v>CHANDBALI</v>
          </cell>
          <cell r="G15">
            <v>5</v>
          </cell>
          <cell r="H15">
            <v>80</v>
          </cell>
        </row>
        <row r="16">
          <cell r="F16" t="str">
            <v>BALIKUDA</v>
          </cell>
          <cell r="G16">
            <v>3</v>
          </cell>
          <cell r="H16">
            <v>60</v>
          </cell>
        </row>
        <row r="17">
          <cell r="F17" t="str">
            <v>BETNOTI</v>
          </cell>
          <cell r="G17">
            <v>3</v>
          </cell>
          <cell r="H17">
            <v>150</v>
          </cell>
        </row>
        <row r="18">
          <cell r="F18" t="str">
            <v>BASUDEVPUR</v>
          </cell>
          <cell r="G18">
            <v>8</v>
          </cell>
          <cell r="H18">
            <v>80</v>
          </cell>
        </row>
        <row r="19">
          <cell r="F19" t="str">
            <v>CHAMPUA</v>
          </cell>
          <cell r="G19">
            <v>4</v>
          </cell>
          <cell r="H19">
            <v>150</v>
          </cell>
        </row>
        <row r="20">
          <cell r="F20" t="str">
            <v>NIMAPARA</v>
          </cell>
          <cell r="G20">
            <v>3</v>
          </cell>
          <cell r="H20">
            <v>60</v>
          </cell>
        </row>
        <row r="21">
          <cell r="F21" t="str">
            <v>NIALI</v>
          </cell>
          <cell r="G21">
            <v>13</v>
          </cell>
          <cell r="H21">
            <v>60</v>
          </cell>
        </row>
        <row r="22">
          <cell r="F22" t="str">
            <v>JAGATSINGHPUR</v>
          </cell>
          <cell r="G22">
            <v>2</v>
          </cell>
          <cell r="H22">
            <v>60</v>
          </cell>
        </row>
        <row r="23">
          <cell r="F23" t="str">
            <v>NAYAGARH</v>
          </cell>
          <cell r="G23">
            <v>10</v>
          </cell>
          <cell r="H23">
            <v>80</v>
          </cell>
        </row>
        <row r="24">
          <cell r="F24" t="str">
            <v>BHUBANESWAR</v>
          </cell>
          <cell r="G24">
            <v>3</v>
          </cell>
          <cell r="H24">
            <v>50</v>
          </cell>
        </row>
        <row r="25">
          <cell r="F25" t="str">
            <v>BHUBANESWAR</v>
          </cell>
          <cell r="G25">
            <v>3</v>
          </cell>
          <cell r="H25">
            <v>50</v>
          </cell>
        </row>
        <row r="26">
          <cell r="F26" t="str">
            <v>BHADRAK</v>
          </cell>
          <cell r="G26">
            <v>2</v>
          </cell>
          <cell r="H26">
            <v>80</v>
          </cell>
        </row>
        <row r="27">
          <cell r="F27" t="str">
            <v>BASUDEVPUR</v>
          </cell>
          <cell r="G27">
            <v>5</v>
          </cell>
          <cell r="H27">
            <v>80</v>
          </cell>
        </row>
        <row r="28">
          <cell r="F28" t="str">
            <v>SALEPUR</v>
          </cell>
          <cell r="G28">
            <v>3</v>
          </cell>
          <cell r="H28">
            <v>60</v>
          </cell>
        </row>
        <row r="29">
          <cell r="F29" t="str">
            <v>BANIAPAT</v>
          </cell>
          <cell r="G29">
            <v>3</v>
          </cell>
          <cell r="H29">
            <v>80</v>
          </cell>
        </row>
        <row r="30">
          <cell r="F30" t="str">
            <v>SORO</v>
          </cell>
          <cell r="G30">
            <v>3</v>
          </cell>
          <cell r="H30">
            <v>80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Invoice"/>
    </sheetNames>
    <sheetDataSet>
      <sheetData sheetId="0">
        <row r="3">
          <cell r="F3" t="str">
            <v>DESTINATION</v>
          </cell>
          <cell r="G3" t="str">
            <v>CASE</v>
          </cell>
          <cell r="H3" t="str">
            <v>RATE</v>
          </cell>
        </row>
        <row r="4">
          <cell r="F4" t="str">
            <v>PURI</v>
          </cell>
          <cell r="G4">
            <v>4</v>
          </cell>
          <cell r="H4">
            <v>60</v>
          </cell>
        </row>
        <row r="5">
          <cell r="F5" t="str">
            <v>PURI</v>
          </cell>
          <cell r="G5">
            <v>11</v>
          </cell>
          <cell r="H5">
            <v>60</v>
          </cell>
        </row>
        <row r="6">
          <cell r="F6" t="str">
            <v>RAHAMA</v>
          </cell>
          <cell r="G6">
            <v>3</v>
          </cell>
          <cell r="H6">
            <v>60</v>
          </cell>
        </row>
        <row r="7">
          <cell r="F7" t="str">
            <v>PATRAPADA</v>
          </cell>
          <cell r="G7">
            <v>2</v>
          </cell>
          <cell r="H7">
            <v>50</v>
          </cell>
        </row>
        <row r="8">
          <cell r="F8" t="str">
            <v>KUPARI</v>
          </cell>
          <cell r="G8">
            <v>9</v>
          </cell>
          <cell r="H8">
            <v>80</v>
          </cell>
        </row>
        <row r="9">
          <cell r="F9" t="str">
            <v>ANGUL</v>
          </cell>
          <cell r="G9">
            <v>7</v>
          </cell>
          <cell r="H9">
            <v>80</v>
          </cell>
        </row>
        <row r="10">
          <cell r="F10" t="str">
            <v>BANKI</v>
          </cell>
          <cell r="G10">
            <v>4</v>
          </cell>
          <cell r="H10">
            <v>60</v>
          </cell>
        </row>
        <row r="11">
          <cell r="F11" t="str">
            <v>MALKANGIRI</v>
          </cell>
          <cell r="G11">
            <v>2</v>
          </cell>
          <cell r="H11">
            <v>150</v>
          </cell>
        </row>
        <row r="12">
          <cell r="F12" t="str">
            <v>SONEPUR</v>
          </cell>
          <cell r="G12">
            <v>5</v>
          </cell>
          <cell r="H12">
            <v>150</v>
          </cell>
        </row>
        <row r="13">
          <cell r="F13" t="str">
            <v>BRAHMAGIRI</v>
          </cell>
          <cell r="G13">
            <v>4</v>
          </cell>
          <cell r="H13">
            <v>80</v>
          </cell>
        </row>
        <row r="14">
          <cell r="F14" t="str">
            <v>BARIPADA</v>
          </cell>
          <cell r="G14">
            <v>10</v>
          </cell>
          <cell r="H14">
            <v>80</v>
          </cell>
        </row>
        <row r="15">
          <cell r="F15" t="str">
            <v>SIMILIGUDA</v>
          </cell>
          <cell r="G15">
            <v>6</v>
          </cell>
          <cell r="H15">
            <v>150</v>
          </cell>
        </row>
        <row r="16">
          <cell r="F16" t="str">
            <v>BHAWANIPATNA</v>
          </cell>
          <cell r="G16">
            <v>3</v>
          </cell>
          <cell r="H16">
            <v>150</v>
          </cell>
        </row>
        <row r="17">
          <cell r="F17" t="str">
            <v>KEONJHAR</v>
          </cell>
          <cell r="G17">
            <v>5</v>
          </cell>
          <cell r="H17">
            <v>80</v>
          </cell>
        </row>
        <row r="18">
          <cell r="F18" t="str">
            <v>BASUDEVPUR</v>
          </cell>
          <cell r="G18">
            <v>9</v>
          </cell>
          <cell r="H18">
            <v>80</v>
          </cell>
        </row>
        <row r="19">
          <cell r="F19" t="str">
            <v>KUPARI</v>
          </cell>
          <cell r="G19">
            <v>8</v>
          </cell>
          <cell r="H19">
            <v>80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Invoice"/>
    </sheetNames>
    <sheetDataSet>
      <sheetData sheetId="0">
        <row r="4">
          <cell r="F4" t="str">
            <v>KUCHINDA</v>
          </cell>
          <cell r="G4">
            <v>3</v>
          </cell>
          <cell r="H4">
            <v>150</v>
          </cell>
        </row>
        <row r="5">
          <cell r="F5" t="str">
            <v>KUPARI</v>
          </cell>
          <cell r="G5">
            <v>3</v>
          </cell>
          <cell r="H5">
            <v>80</v>
          </cell>
        </row>
        <row r="6">
          <cell r="F6" t="str">
            <v>NIMAPARA</v>
          </cell>
          <cell r="G6">
            <v>3</v>
          </cell>
          <cell r="H6">
            <v>60</v>
          </cell>
        </row>
        <row r="7">
          <cell r="F7" t="str">
            <v>PARADEEP</v>
          </cell>
          <cell r="G7">
            <v>2</v>
          </cell>
          <cell r="H7">
            <v>60</v>
          </cell>
        </row>
        <row r="8">
          <cell r="F8" t="str">
            <v>NIRAKARPUR</v>
          </cell>
          <cell r="G8">
            <v>14</v>
          </cell>
          <cell r="H8">
            <v>80</v>
          </cell>
        </row>
        <row r="9">
          <cell r="F9" t="str">
            <v>ANGUL</v>
          </cell>
          <cell r="G9">
            <v>13</v>
          </cell>
          <cell r="H9">
            <v>80</v>
          </cell>
        </row>
        <row r="10">
          <cell r="F10" t="str">
            <v>PALLAHARA</v>
          </cell>
          <cell r="G10">
            <v>6</v>
          </cell>
          <cell r="H10">
            <v>80</v>
          </cell>
        </row>
        <row r="11">
          <cell r="F11" t="str">
            <v>RAMBHA</v>
          </cell>
          <cell r="G11">
            <v>3</v>
          </cell>
          <cell r="H11">
            <v>80</v>
          </cell>
        </row>
        <row r="12">
          <cell r="F12" t="str">
            <v>SIMILIGUDA</v>
          </cell>
          <cell r="G12">
            <v>2</v>
          </cell>
          <cell r="H12">
            <v>150</v>
          </cell>
        </row>
        <row r="13">
          <cell r="F13" t="str">
            <v>KUAKHIA</v>
          </cell>
          <cell r="G13">
            <v>5</v>
          </cell>
          <cell r="H13">
            <v>60</v>
          </cell>
        </row>
        <row r="14">
          <cell r="F14" t="str">
            <v>JAGATSINGHPUR</v>
          </cell>
          <cell r="G14">
            <v>3</v>
          </cell>
          <cell r="H14">
            <v>60</v>
          </cell>
        </row>
        <row r="15">
          <cell r="F15" t="str">
            <v>BHUBANESWAR</v>
          </cell>
          <cell r="G15">
            <v>2</v>
          </cell>
          <cell r="H15">
            <v>50</v>
          </cell>
        </row>
        <row r="16">
          <cell r="F16" t="str">
            <v>KORIAN</v>
          </cell>
          <cell r="G16">
            <v>4</v>
          </cell>
          <cell r="H16">
            <v>60</v>
          </cell>
        </row>
        <row r="17">
          <cell r="F17" t="str">
            <v>PURI</v>
          </cell>
          <cell r="G17">
            <v>4</v>
          </cell>
          <cell r="H17">
            <v>60</v>
          </cell>
        </row>
        <row r="18">
          <cell r="F18" t="str">
            <v>ANGUL</v>
          </cell>
          <cell r="G18">
            <v>5</v>
          </cell>
          <cell r="H18">
            <v>80</v>
          </cell>
        </row>
        <row r="19">
          <cell r="F19" t="str">
            <v>BANGRIPOSI</v>
          </cell>
          <cell r="G19">
            <v>7</v>
          </cell>
          <cell r="H19">
            <v>150</v>
          </cell>
        </row>
        <row r="20">
          <cell r="F20" t="str">
            <v>BETNOTI</v>
          </cell>
          <cell r="G20">
            <v>5</v>
          </cell>
          <cell r="H20">
            <v>150</v>
          </cell>
        </row>
        <row r="21">
          <cell r="F21" t="str">
            <v>BARIPADA</v>
          </cell>
          <cell r="G21">
            <v>9</v>
          </cell>
          <cell r="H21">
            <v>80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Invoice"/>
    </sheetNames>
    <sheetDataSet>
      <sheetData sheetId="0">
        <row r="4">
          <cell r="F4" t="str">
            <v>BALIKUDA</v>
          </cell>
          <cell r="G4">
            <v>1</v>
          </cell>
          <cell r="H4">
            <v>60</v>
          </cell>
        </row>
        <row r="5">
          <cell r="F5" t="str">
            <v>RAHAMA</v>
          </cell>
          <cell r="G5">
            <v>6</v>
          </cell>
          <cell r="H5">
            <v>60</v>
          </cell>
        </row>
        <row r="6">
          <cell r="F6" t="str">
            <v>SIMILIGUDA</v>
          </cell>
          <cell r="G6">
            <v>5</v>
          </cell>
          <cell r="H6">
            <v>150</v>
          </cell>
        </row>
        <row r="7">
          <cell r="F7" t="str">
            <v>JAJPUR TOWN</v>
          </cell>
          <cell r="G7">
            <v>3</v>
          </cell>
          <cell r="H7">
            <v>60</v>
          </cell>
        </row>
        <row r="8">
          <cell r="F8" t="str">
            <v>KUPARI</v>
          </cell>
          <cell r="G8">
            <v>9</v>
          </cell>
          <cell r="H8">
            <v>80</v>
          </cell>
        </row>
        <row r="9">
          <cell r="F9" t="str">
            <v>TANGI</v>
          </cell>
          <cell r="G9">
            <v>5</v>
          </cell>
          <cell r="H9">
            <v>80</v>
          </cell>
        </row>
        <row r="10">
          <cell r="F10" t="str">
            <v>KORIAN</v>
          </cell>
          <cell r="G10">
            <v>6</v>
          </cell>
          <cell r="H10">
            <v>60</v>
          </cell>
        </row>
        <row r="11">
          <cell r="F11" t="str">
            <v>JAGATSINGHPUR</v>
          </cell>
          <cell r="G11">
            <v>10</v>
          </cell>
          <cell r="H11">
            <v>60</v>
          </cell>
        </row>
        <row r="12">
          <cell r="F12" t="str">
            <v>PIPILI</v>
          </cell>
          <cell r="G12">
            <v>2</v>
          </cell>
          <cell r="H12">
            <v>60</v>
          </cell>
        </row>
        <row r="13">
          <cell r="F13" t="str">
            <v>RAYAGADA</v>
          </cell>
          <cell r="G13">
            <v>5</v>
          </cell>
          <cell r="H13">
            <v>150</v>
          </cell>
        </row>
        <row r="14">
          <cell r="F14" t="str">
            <v>SAMBALPUR</v>
          </cell>
          <cell r="G14">
            <v>3</v>
          </cell>
          <cell r="H14">
            <v>150</v>
          </cell>
        </row>
        <row r="15">
          <cell r="F15" t="str">
            <v>TANGI</v>
          </cell>
          <cell r="G15">
            <v>15</v>
          </cell>
          <cell r="H15">
            <v>80</v>
          </cell>
        </row>
        <row r="16">
          <cell r="F16" t="str">
            <v>BASUDEVPUR</v>
          </cell>
          <cell r="G16">
            <v>8</v>
          </cell>
          <cell r="H16">
            <v>80</v>
          </cell>
        </row>
        <row r="17">
          <cell r="F17" t="str">
            <v>MALKANGIRI</v>
          </cell>
          <cell r="G17">
            <v>2</v>
          </cell>
          <cell r="H17">
            <v>150</v>
          </cell>
        </row>
        <row r="18">
          <cell r="F18" t="str">
            <v>KUPARI</v>
          </cell>
          <cell r="G18">
            <v>9</v>
          </cell>
          <cell r="H18">
            <v>80</v>
          </cell>
        </row>
        <row r="19">
          <cell r="F19" t="str">
            <v>KUPARI</v>
          </cell>
          <cell r="G19">
            <v>1</v>
          </cell>
          <cell r="H19">
            <v>80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34"/>
  <sheetViews>
    <sheetView tabSelected="1" topLeftCell="A13" workbookViewId="0">
      <selection activeCell="Y29" sqref="Y29"/>
    </sheetView>
  </sheetViews>
  <sheetFormatPr defaultRowHeight="15"/>
  <cols>
    <col min="1" max="1" width="3.42578125" style="1" bestFit="1" customWidth="1"/>
    <col min="2" max="2" width="10.7109375" style="1" bestFit="1" customWidth="1"/>
    <col min="3" max="3" width="12.7109375" style="1" bestFit="1" customWidth="1"/>
    <col min="4" max="4" width="8.7109375" style="1" bestFit="1" customWidth="1"/>
    <col min="5" max="5" width="6.42578125" style="1" bestFit="1" customWidth="1"/>
    <col min="6" max="6" width="16.140625" style="1" bestFit="1" customWidth="1"/>
    <col min="7" max="7" width="5.42578125" style="1" bestFit="1" customWidth="1"/>
    <col min="8" max="8" width="6.5703125" style="2" bestFit="1" customWidth="1"/>
    <col min="9" max="9" width="7.140625" style="2" bestFit="1" customWidth="1"/>
    <col min="10" max="10" width="6.42578125" style="2" bestFit="1" customWidth="1"/>
    <col min="11" max="11" width="8.5703125" style="2" bestFit="1" customWidth="1"/>
    <col min="12" max="12" width="11" style="10" bestFit="1" customWidth="1"/>
    <col min="13" max="13" width="9.140625" style="1"/>
    <col min="14" max="14" width="5.7109375" style="1" bestFit="1" customWidth="1"/>
    <col min="15" max="15" width="6.7109375" style="1" bestFit="1" customWidth="1"/>
    <col min="16" max="16" width="9" style="1" bestFit="1" customWidth="1"/>
    <col min="17" max="16384" width="9.140625" style="1"/>
  </cols>
  <sheetData>
    <row r="1" spans="1:20" ht="90" customHeight="1">
      <c r="A1" s="25"/>
      <c r="B1" s="26"/>
      <c r="C1" s="26"/>
      <c r="D1" s="26"/>
      <c r="E1" s="26"/>
      <c r="F1" s="26"/>
      <c r="G1" s="26"/>
      <c r="H1" s="30" t="s">
        <v>0</v>
      </c>
      <c r="I1" s="30"/>
      <c r="J1" s="30"/>
      <c r="K1" s="30"/>
    </row>
    <row r="2" spans="1:20" ht="63.75" customHeight="1">
      <c r="A2" s="27" t="s">
        <v>18</v>
      </c>
      <c r="B2" s="28"/>
      <c r="C2" s="28"/>
      <c r="D2" s="28"/>
      <c r="E2" s="28"/>
      <c r="F2" s="28"/>
      <c r="G2" s="29"/>
      <c r="H2" s="31" t="s">
        <v>108</v>
      </c>
      <c r="I2" s="32"/>
      <c r="J2" s="32"/>
      <c r="K2" s="33"/>
      <c r="L2" s="39"/>
    </row>
    <row r="3" spans="1:20" s="3" customFormat="1">
      <c r="A3" s="12" t="s">
        <v>7</v>
      </c>
      <c r="B3" s="12" t="s">
        <v>8</v>
      </c>
      <c r="C3" s="12" t="s">
        <v>9</v>
      </c>
      <c r="D3" s="12" t="s">
        <v>26</v>
      </c>
      <c r="E3" s="12" t="s">
        <v>10</v>
      </c>
      <c r="F3" s="12" t="s">
        <v>11</v>
      </c>
      <c r="G3" s="12" t="s">
        <v>12</v>
      </c>
      <c r="H3" s="4" t="s">
        <v>13</v>
      </c>
      <c r="I3" s="4" t="s">
        <v>14</v>
      </c>
      <c r="J3" s="4" t="s">
        <v>15</v>
      </c>
      <c r="K3" s="4" t="s">
        <v>16</v>
      </c>
      <c r="L3" s="12" t="s">
        <v>17</v>
      </c>
      <c r="Q3" s="6"/>
    </row>
    <row r="4" spans="1:20" s="3" customFormat="1">
      <c r="A4" s="13">
        <v>1</v>
      </c>
      <c r="B4" s="14" t="s">
        <v>32</v>
      </c>
      <c r="C4" s="14" t="s">
        <v>33</v>
      </c>
      <c r="D4" s="14" t="s">
        <v>34</v>
      </c>
      <c r="E4" s="37" t="s">
        <v>6</v>
      </c>
      <c r="F4" s="14" t="s">
        <v>35</v>
      </c>
      <c r="G4" s="14">
        <v>6</v>
      </c>
      <c r="H4" s="15">
        <f>VLOOKUP(F4,[1]Invoice!$F$4:$H$30,3,FALSE)</f>
        <v>150</v>
      </c>
      <c r="I4" s="15">
        <f>G4*15</f>
        <v>90</v>
      </c>
      <c r="J4" s="15">
        <v>30</v>
      </c>
      <c r="K4" s="15">
        <f>G4*H4+I4+J4</f>
        <v>1020</v>
      </c>
      <c r="L4" s="14" t="s">
        <v>19</v>
      </c>
      <c r="Q4" s="6"/>
    </row>
    <row r="5" spans="1:20" s="3" customFormat="1">
      <c r="A5" s="13">
        <f>A4+1</f>
        <v>2</v>
      </c>
      <c r="B5" s="14" t="s">
        <v>32</v>
      </c>
      <c r="C5" s="14" t="s">
        <v>36</v>
      </c>
      <c r="D5" s="14" t="s">
        <v>37</v>
      </c>
      <c r="E5" s="37" t="s">
        <v>6</v>
      </c>
      <c r="F5" s="14" t="s">
        <v>28</v>
      </c>
      <c r="G5" s="14">
        <v>12</v>
      </c>
      <c r="H5" s="15">
        <f>VLOOKUP(F5,[2]Invoice!$F$3:$H$19,3,FALSE)</f>
        <v>80</v>
      </c>
      <c r="I5" s="15">
        <f>G5*15</f>
        <v>180</v>
      </c>
      <c r="J5" s="15">
        <v>30</v>
      </c>
      <c r="K5" s="15">
        <f>G5*H5+I5+J5</f>
        <v>1170</v>
      </c>
      <c r="L5" s="14" t="s">
        <v>20</v>
      </c>
      <c r="Q5" s="6"/>
    </row>
    <row r="6" spans="1:20" s="3" customFormat="1">
      <c r="A6" s="13">
        <f t="shared" ref="A6:A30" si="0">A5+1</f>
        <v>3</v>
      </c>
      <c r="B6" s="14" t="s">
        <v>38</v>
      </c>
      <c r="C6" s="14" t="s">
        <v>39</v>
      </c>
      <c r="D6" s="14" t="s">
        <v>40</v>
      </c>
      <c r="E6" s="37" t="s">
        <v>6</v>
      </c>
      <c r="F6" s="14" t="s">
        <v>41</v>
      </c>
      <c r="G6" s="14">
        <v>1</v>
      </c>
      <c r="H6" s="15">
        <f>VLOOKUP(F6,[3]Invoice!$F$4:$H$21,3,FALSE)</f>
        <v>50</v>
      </c>
      <c r="I6" s="15">
        <f>G6*15</f>
        <v>15</v>
      </c>
      <c r="J6" s="15">
        <v>30</v>
      </c>
      <c r="K6" s="15">
        <f>G6*H6+I6+J6</f>
        <v>95</v>
      </c>
      <c r="L6" s="14" t="s">
        <v>19</v>
      </c>
      <c r="Q6" s="6"/>
    </row>
    <row r="7" spans="1:20" s="3" customFormat="1">
      <c r="A7" s="13">
        <f t="shared" si="0"/>
        <v>4</v>
      </c>
      <c r="B7" s="14" t="s">
        <v>38</v>
      </c>
      <c r="C7" s="14" t="s">
        <v>42</v>
      </c>
      <c r="D7" s="14" t="s">
        <v>43</v>
      </c>
      <c r="E7" s="37" t="s">
        <v>6</v>
      </c>
      <c r="F7" s="14" t="s">
        <v>41</v>
      </c>
      <c r="G7" s="14">
        <v>1</v>
      </c>
      <c r="H7" s="15">
        <f>VLOOKUP(F7,[3]Invoice!$F$4:$H$21,3,FALSE)</f>
        <v>50</v>
      </c>
      <c r="I7" s="15">
        <f>G7*15</f>
        <v>15</v>
      </c>
      <c r="J7" s="15">
        <v>30</v>
      </c>
      <c r="K7" s="15">
        <f>G7*H7+I7+J7</f>
        <v>95</v>
      </c>
      <c r="L7" s="14" t="s">
        <v>19</v>
      </c>
      <c r="Q7" s="6"/>
    </row>
    <row r="8" spans="1:20" s="3" customFormat="1">
      <c r="A8" s="13">
        <f t="shared" si="0"/>
        <v>5</v>
      </c>
      <c r="B8" s="14" t="s">
        <v>38</v>
      </c>
      <c r="C8" s="14" t="s">
        <v>44</v>
      </c>
      <c r="D8" s="14" t="s">
        <v>45</v>
      </c>
      <c r="E8" s="37" t="s">
        <v>6</v>
      </c>
      <c r="F8" s="14" t="s">
        <v>41</v>
      </c>
      <c r="G8" s="14">
        <v>2</v>
      </c>
      <c r="H8" s="15">
        <f>VLOOKUP(F8,[3]Invoice!$F$4:$H$21,3,FALSE)</f>
        <v>50</v>
      </c>
      <c r="I8" s="15">
        <f>G8*15</f>
        <v>30</v>
      </c>
      <c r="J8" s="15">
        <v>30</v>
      </c>
      <c r="K8" s="15">
        <f>G8*H8+I8+J8</f>
        <v>160</v>
      </c>
      <c r="L8" s="14" t="s">
        <v>19</v>
      </c>
      <c r="Q8" s="6"/>
    </row>
    <row r="9" spans="1:20" s="3" customFormat="1">
      <c r="A9" s="13">
        <f t="shared" si="0"/>
        <v>6</v>
      </c>
      <c r="B9" s="14" t="s">
        <v>38</v>
      </c>
      <c r="C9" s="14" t="s">
        <v>46</v>
      </c>
      <c r="D9" s="14" t="s">
        <v>47</v>
      </c>
      <c r="E9" s="37" t="s">
        <v>6</v>
      </c>
      <c r="F9" s="14" t="s">
        <v>48</v>
      </c>
      <c r="G9" s="14">
        <v>8</v>
      </c>
      <c r="H9" s="15">
        <f>VLOOKUP(F9,[1]Invoice!$F$4:$H$30,3,FALSE)</f>
        <v>60</v>
      </c>
      <c r="I9" s="15">
        <f>G9*15</f>
        <v>120</v>
      </c>
      <c r="J9" s="15">
        <v>30</v>
      </c>
      <c r="K9" s="15">
        <f>G9*H9+I9+J9</f>
        <v>630</v>
      </c>
      <c r="L9" s="14" t="s">
        <v>19</v>
      </c>
      <c r="Q9" s="6"/>
    </row>
    <row r="10" spans="1:20" s="3" customFormat="1">
      <c r="A10" s="13">
        <f t="shared" si="0"/>
        <v>7</v>
      </c>
      <c r="B10" s="14" t="s">
        <v>38</v>
      </c>
      <c r="C10" s="14" t="s">
        <v>49</v>
      </c>
      <c r="D10" s="14" t="s">
        <v>50</v>
      </c>
      <c r="E10" s="37" t="s">
        <v>6</v>
      </c>
      <c r="F10" s="14" t="s">
        <v>51</v>
      </c>
      <c r="G10" s="14">
        <v>5</v>
      </c>
      <c r="H10" s="15">
        <f>VLOOKUP(F10,[3]Invoice!$F$4:$H$21,3,FALSE)</f>
        <v>60</v>
      </c>
      <c r="I10" s="15">
        <f>G10*15</f>
        <v>75</v>
      </c>
      <c r="J10" s="15">
        <v>30</v>
      </c>
      <c r="K10" s="15">
        <f>G10*H10+I10+J10</f>
        <v>405</v>
      </c>
      <c r="L10" s="14" t="s">
        <v>19</v>
      </c>
      <c r="Q10" s="6"/>
      <c r="R10" s="5" t="s">
        <v>21</v>
      </c>
      <c r="S10" s="5" t="s">
        <v>22</v>
      </c>
      <c r="T10" s="5" t="s">
        <v>23</v>
      </c>
    </row>
    <row r="11" spans="1:20" s="3" customFormat="1">
      <c r="A11" s="13">
        <f t="shared" si="0"/>
        <v>8</v>
      </c>
      <c r="B11" s="14" t="s">
        <v>52</v>
      </c>
      <c r="C11" s="14" t="s">
        <v>53</v>
      </c>
      <c r="D11" s="14" t="s">
        <v>54</v>
      </c>
      <c r="E11" s="37" t="s">
        <v>6</v>
      </c>
      <c r="F11" s="14" t="s">
        <v>55</v>
      </c>
      <c r="G11" s="14">
        <v>3</v>
      </c>
      <c r="H11" s="15">
        <f>VLOOKUP(F11,[3]Invoice!$F$4:$H$21,3,FALSE)</f>
        <v>60</v>
      </c>
      <c r="I11" s="15">
        <f>G11*15</f>
        <v>45</v>
      </c>
      <c r="J11" s="15">
        <v>30</v>
      </c>
      <c r="K11" s="15">
        <f>G11*H11+I11+J11</f>
        <v>255</v>
      </c>
      <c r="L11" s="14" t="s">
        <v>19</v>
      </c>
      <c r="Q11" s="6"/>
      <c r="R11" s="7">
        <v>60</v>
      </c>
      <c r="S11" s="7">
        <v>80</v>
      </c>
      <c r="T11" s="7">
        <v>150</v>
      </c>
    </row>
    <row r="12" spans="1:20" s="3" customFormat="1">
      <c r="A12" s="13">
        <f t="shared" si="0"/>
        <v>9</v>
      </c>
      <c r="B12" s="14" t="s">
        <v>52</v>
      </c>
      <c r="C12" s="14" t="s">
        <v>56</v>
      </c>
      <c r="D12" s="14" t="s">
        <v>57</v>
      </c>
      <c r="E12" s="37" t="s">
        <v>6</v>
      </c>
      <c r="F12" s="14" t="s">
        <v>58</v>
      </c>
      <c r="G12" s="14">
        <v>3</v>
      </c>
      <c r="H12" s="15">
        <v>60</v>
      </c>
      <c r="I12" s="15">
        <f>G12*15</f>
        <v>45</v>
      </c>
      <c r="J12" s="15">
        <v>30</v>
      </c>
      <c r="K12" s="15">
        <f>G12*H12+I12+J12</f>
        <v>255</v>
      </c>
      <c r="L12" s="14" t="s">
        <v>19</v>
      </c>
      <c r="Q12" s="6"/>
      <c r="R12" s="8"/>
      <c r="S12" s="8"/>
      <c r="T12" s="8"/>
    </row>
    <row r="13" spans="1:20" s="3" customFormat="1">
      <c r="A13" s="13">
        <f t="shared" si="0"/>
        <v>10</v>
      </c>
      <c r="B13" s="14" t="s">
        <v>52</v>
      </c>
      <c r="C13" s="14" t="s">
        <v>59</v>
      </c>
      <c r="D13" s="14" t="s">
        <v>60</v>
      </c>
      <c r="E13" s="37" t="s">
        <v>6</v>
      </c>
      <c r="F13" s="14" t="s">
        <v>30</v>
      </c>
      <c r="G13" s="14">
        <v>30</v>
      </c>
      <c r="H13" s="15">
        <f>VLOOKUP(F13,[2]Invoice!$F$3:$H$19,3,FALSE)</f>
        <v>80</v>
      </c>
      <c r="I13" s="15">
        <f>G13*15</f>
        <v>450</v>
      </c>
      <c r="J13" s="15">
        <v>30</v>
      </c>
      <c r="K13" s="15">
        <f>G13*H13+I13+J13</f>
        <v>2880</v>
      </c>
      <c r="L13" s="14" t="s">
        <v>61</v>
      </c>
      <c r="Q13" s="6"/>
      <c r="R13" s="9" t="s">
        <v>24</v>
      </c>
      <c r="S13" s="7">
        <v>50</v>
      </c>
      <c r="T13" s="8"/>
    </row>
    <row r="14" spans="1:20" s="3" customFormat="1">
      <c r="A14" s="13">
        <f t="shared" si="0"/>
        <v>11</v>
      </c>
      <c r="B14" s="14" t="s">
        <v>52</v>
      </c>
      <c r="C14" s="14" t="s">
        <v>62</v>
      </c>
      <c r="D14" s="14" t="s">
        <v>63</v>
      </c>
      <c r="E14" s="37" t="s">
        <v>6</v>
      </c>
      <c r="F14" s="14" t="s">
        <v>64</v>
      </c>
      <c r="G14" s="14">
        <v>9</v>
      </c>
      <c r="H14" s="15">
        <v>150</v>
      </c>
      <c r="I14" s="15">
        <f>G14*15</f>
        <v>135</v>
      </c>
      <c r="J14" s="15">
        <v>30</v>
      </c>
      <c r="K14" s="15">
        <f>G14*H14+I14+J14</f>
        <v>1515</v>
      </c>
      <c r="L14" s="14" t="s">
        <v>19</v>
      </c>
      <c r="Q14" s="6"/>
      <c r="R14" s="9" t="s">
        <v>25</v>
      </c>
      <c r="S14" s="7">
        <v>15</v>
      </c>
      <c r="T14" s="8"/>
    </row>
    <row r="15" spans="1:20" s="3" customFormat="1">
      <c r="A15" s="13">
        <f t="shared" si="0"/>
        <v>12</v>
      </c>
      <c r="B15" s="14" t="s">
        <v>52</v>
      </c>
      <c r="C15" s="14" t="s">
        <v>65</v>
      </c>
      <c r="D15" s="14" t="s">
        <v>66</v>
      </c>
      <c r="E15" s="37" t="s">
        <v>6</v>
      </c>
      <c r="F15" s="14" t="s">
        <v>67</v>
      </c>
      <c r="G15" s="14">
        <v>5</v>
      </c>
      <c r="H15" s="15">
        <f>VLOOKUP(F15,[4]Invoice!$F$4:$H$19,3,FALSE)</f>
        <v>150</v>
      </c>
      <c r="I15" s="15">
        <f>G15*15</f>
        <v>75</v>
      </c>
      <c r="J15" s="15">
        <v>30</v>
      </c>
      <c r="K15" s="15">
        <f>G15*H15+I15+J15</f>
        <v>855</v>
      </c>
      <c r="L15" s="14" t="s">
        <v>61</v>
      </c>
      <c r="Q15" s="6"/>
      <c r="R15" s="9" t="s">
        <v>15</v>
      </c>
      <c r="S15" s="7">
        <v>30</v>
      </c>
      <c r="T15" s="8"/>
    </row>
    <row r="16" spans="1:20" s="3" customFormat="1">
      <c r="A16" s="13">
        <f t="shared" si="0"/>
        <v>13</v>
      </c>
      <c r="B16" s="14" t="s">
        <v>68</v>
      </c>
      <c r="C16" s="14" t="s">
        <v>69</v>
      </c>
      <c r="D16" s="14" t="s">
        <v>70</v>
      </c>
      <c r="E16" s="37" t="s">
        <v>6</v>
      </c>
      <c r="F16" s="14" t="s">
        <v>3</v>
      </c>
      <c r="G16" s="14">
        <v>3</v>
      </c>
      <c r="H16" s="15">
        <f>VLOOKUP(F16,[2]Invoice!$F$3:$H$19,3,FALSE)</f>
        <v>60</v>
      </c>
      <c r="I16" s="15">
        <f>G16*15</f>
        <v>45</v>
      </c>
      <c r="J16" s="15">
        <v>30</v>
      </c>
      <c r="K16" s="15">
        <f>G16*H16+I16+J16</f>
        <v>255</v>
      </c>
      <c r="L16" s="14" t="s">
        <v>19</v>
      </c>
      <c r="Q16" s="6"/>
    </row>
    <row r="17" spans="1:17" s="3" customFormat="1">
      <c r="A17" s="13">
        <f t="shared" si="0"/>
        <v>14</v>
      </c>
      <c r="B17" s="14" t="s">
        <v>71</v>
      </c>
      <c r="C17" s="14" t="s">
        <v>72</v>
      </c>
      <c r="D17" s="14" t="s">
        <v>73</v>
      </c>
      <c r="E17" s="37" t="s">
        <v>6</v>
      </c>
      <c r="F17" s="37" t="s">
        <v>74</v>
      </c>
      <c r="G17" s="14">
        <v>6</v>
      </c>
      <c r="H17" s="15">
        <v>60</v>
      </c>
      <c r="I17" s="15">
        <f>G17*15</f>
        <v>90</v>
      </c>
      <c r="J17" s="15">
        <v>30</v>
      </c>
      <c r="K17" s="15">
        <f>G17*H17+I17+J17</f>
        <v>480</v>
      </c>
      <c r="L17" s="14" t="s">
        <v>19</v>
      </c>
      <c r="Q17" s="6"/>
    </row>
    <row r="18" spans="1:17" s="3" customFormat="1">
      <c r="A18" s="13">
        <f t="shared" si="0"/>
        <v>15</v>
      </c>
      <c r="B18" s="14" t="s">
        <v>71</v>
      </c>
      <c r="C18" s="14" t="s">
        <v>75</v>
      </c>
      <c r="D18" s="14" t="s">
        <v>76</v>
      </c>
      <c r="E18" s="37" t="s">
        <v>6</v>
      </c>
      <c r="F18" s="14" t="s">
        <v>29</v>
      </c>
      <c r="G18" s="14">
        <v>3</v>
      </c>
      <c r="H18" s="15">
        <f>VLOOKUP(F18,[2]Invoice!$F$3:$H$19,3,FALSE)</f>
        <v>150</v>
      </c>
      <c r="I18" s="15">
        <f>G18*15</f>
        <v>45</v>
      </c>
      <c r="J18" s="15">
        <v>30</v>
      </c>
      <c r="K18" s="15">
        <f>G18*H18+I18+J18</f>
        <v>525</v>
      </c>
      <c r="L18" s="14" t="s">
        <v>19</v>
      </c>
      <c r="Q18" s="6"/>
    </row>
    <row r="19" spans="1:17" s="3" customFormat="1">
      <c r="A19" s="13">
        <f t="shared" si="0"/>
        <v>16</v>
      </c>
      <c r="B19" s="14" t="s">
        <v>77</v>
      </c>
      <c r="C19" s="14" t="s">
        <v>78</v>
      </c>
      <c r="D19" s="14" t="s">
        <v>79</v>
      </c>
      <c r="E19" s="37" t="s">
        <v>6</v>
      </c>
      <c r="F19" s="14" t="s">
        <v>80</v>
      </c>
      <c r="G19" s="14">
        <v>10</v>
      </c>
      <c r="H19" s="15">
        <f>VLOOKUP(F19,[1]Invoice!$F$4:$H$30,3,FALSE)</f>
        <v>80</v>
      </c>
      <c r="I19" s="15">
        <f>G19*15</f>
        <v>150</v>
      </c>
      <c r="J19" s="15">
        <v>30</v>
      </c>
      <c r="K19" s="15">
        <f>G19*H19+I19+J19</f>
        <v>980</v>
      </c>
      <c r="L19" s="14" t="s">
        <v>19</v>
      </c>
      <c r="Q19" s="6"/>
    </row>
    <row r="20" spans="1:17" s="3" customFormat="1">
      <c r="A20" s="13">
        <f t="shared" si="0"/>
        <v>17</v>
      </c>
      <c r="B20" s="14" t="s">
        <v>81</v>
      </c>
      <c r="C20" s="14" t="s">
        <v>82</v>
      </c>
      <c r="D20" s="14" t="s">
        <v>83</v>
      </c>
      <c r="E20" s="37" t="s">
        <v>6</v>
      </c>
      <c r="F20" s="14" t="s">
        <v>41</v>
      </c>
      <c r="G20" s="14">
        <v>4</v>
      </c>
      <c r="H20" s="15">
        <f>VLOOKUP(F20,[3]Invoice!$F$4:$H$21,3,FALSE)</f>
        <v>50</v>
      </c>
      <c r="I20" s="15">
        <f>G20*15</f>
        <v>60</v>
      </c>
      <c r="J20" s="15">
        <v>30</v>
      </c>
      <c r="K20" s="15">
        <f>G20*H20+I20+J20</f>
        <v>290</v>
      </c>
      <c r="L20" s="14" t="s">
        <v>19</v>
      </c>
      <c r="Q20" s="6"/>
    </row>
    <row r="21" spans="1:17" s="3" customFormat="1">
      <c r="A21" s="13">
        <f t="shared" si="0"/>
        <v>18</v>
      </c>
      <c r="B21" s="14" t="s">
        <v>81</v>
      </c>
      <c r="C21" s="14" t="s">
        <v>84</v>
      </c>
      <c r="D21" s="14" t="s">
        <v>85</v>
      </c>
      <c r="E21" s="37" t="s">
        <v>6</v>
      </c>
      <c r="F21" s="14" t="s">
        <v>28</v>
      </c>
      <c r="G21" s="14">
        <v>1</v>
      </c>
      <c r="H21" s="15">
        <f>VLOOKUP(F21,[2]Invoice!$F$3:$H$19,3,FALSE)</f>
        <v>80</v>
      </c>
      <c r="I21" s="15">
        <f>G21*15</f>
        <v>15</v>
      </c>
      <c r="J21" s="15">
        <v>30</v>
      </c>
      <c r="K21" s="15">
        <f>G21*H21+I21+J21</f>
        <v>125</v>
      </c>
      <c r="L21" s="14" t="s">
        <v>19</v>
      </c>
      <c r="Q21" s="6"/>
    </row>
    <row r="22" spans="1:17" s="3" customFormat="1">
      <c r="A22" s="13">
        <f t="shared" si="0"/>
        <v>19</v>
      </c>
      <c r="B22" s="14" t="s">
        <v>81</v>
      </c>
      <c r="C22" s="14" t="s">
        <v>86</v>
      </c>
      <c r="D22" s="14" t="s">
        <v>85</v>
      </c>
      <c r="E22" s="37" t="s">
        <v>6</v>
      </c>
      <c r="F22" s="14" t="s">
        <v>28</v>
      </c>
      <c r="G22" s="14">
        <v>3</v>
      </c>
      <c r="H22" s="15">
        <f>VLOOKUP(F22,[2]Invoice!$F$3:$H$19,3,FALSE)</f>
        <v>80</v>
      </c>
      <c r="I22" s="15">
        <f>G22*15</f>
        <v>45</v>
      </c>
      <c r="J22" s="15">
        <v>30</v>
      </c>
      <c r="K22" s="15">
        <f>G22*H22+I22+J22</f>
        <v>315</v>
      </c>
      <c r="L22" s="14" t="s">
        <v>19</v>
      </c>
      <c r="Q22" s="6"/>
    </row>
    <row r="23" spans="1:17" s="3" customFormat="1">
      <c r="A23" s="13">
        <f t="shared" si="0"/>
        <v>20</v>
      </c>
      <c r="B23" s="14" t="s">
        <v>87</v>
      </c>
      <c r="C23" s="14" t="s">
        <v>88</v>
      </c>
      <c r="D23" s="14" t="s">
        <v>89</v>
      </c>
      <c r="E23" s="37" t="s">
        <v>6</v>
      </c>
      <c r="F23" s="14" t="s">
        <v>27</v>
      </c>
      <c r="G23" s="14">
        <v>10</v>
      </c>
      <c r="H23" s="15">
        <f>VLOOKUP(F23,[2]Invoice!$F$3:$H$19,3,FALSE)</f>
        <v>80</v>
      </c>
      <c r="I23" s="15">
        <f>G23*15</f>
        <v>150</v>
      </c>
      <c r="J23" s="15">
        <v>30</v>
      </c>
      <c r="K23" s="15">
        <f>G23*H23+I23+J23</f>
        <v>980</v>
      </c>
      <c r="L23" s="14" t="s">
        <v>19</v>
      </c>
      <c r="Q23" s="6"/>
    </row>
    <row r="24" spans="1:17" s="3" customFormat="1">
      <c r="A24" s="13">
        <f t="shared" si="0"/>
        <v>21</v>
      </c>
      <c r="B24" s="14" t="s">
        <v>87</v>
      </c>
      <c r="C24" s="14" t="s">
        <v>90</v>
      </c>
      <c r="D24" s="14" t="s">
        <v>91</v>
      </c>
      <c r="E24" s="37" t="s">
        <v>6</v>
      </c>
      <c r="F24" s="14" t="s">
        <v>92</v>
      </c>
      <c r="G24" s="14">
        <v>9</v>
      </c>
      <c r="H24" s="15">
        <v>80</v>
      </c>
      <c r="I24" s="15">
        <f>G24*15</f>
        <v>135</v>
      </c>
      <c r="J24" s="15">
        <v>30</v>
      </c>
      <c r="K24" s="15">
        <f>G24*H24+I24+J24</f>
        <v>885</v>
      </c>
      <c r="L24" s="14" t="s">
        <v>19</v>
      </c>
      <c r="Q24" s="6"/>
    </row>
    <row r="25" spans="1:17" s="3" customFormat="1">
      <c r="A25" s="13">
        <f t="shared" si="0"/>
        <v>22</v>
      </c>
      <c r="B25" s="14" t="s">
        <v>87</v>
      </c>
      <c r="C25" s="14" t="s">
        <v>93</v>
      </c>
      <c r="D25" s="14" t="s">
        <v>94</v>
      </c>
      <c r="E25" s="37" t="s">
        <v>6</v>
      </c>
      <c r="F25" s="14" t="s">
        <v>95</v>
      </c>
      <c r="G25" s="14">
        <v>9</v>
      </c>
      <c r="H25" s="15">
        <v>80</v>
      </c>
      <c r="I25" s="15">
        <f>G25*15</f>
        <v>135</v>
      </c>
      <c r="J25" s="15">
        <v>30</v>
      </c>
      <c r="K25" s="15">
        <f>G25*H25+I25+J25</f>
        <v>885</v>
      </c>
      <c r="L25" s="14" t="s">
        <v>19</v>
      </c>
      <c r="Q25" s="6"/>
    </row>
    <row r="26" spans="1:17" s="3" customFormat="1">
      <c r="A26" s="13">
        <f t="shared" si="0"/>
        <v>23</v>
      </c>
      <c r="B26" s="14" t="s">
        <v>87</v>
      </c>
      <c r="C26" s="14" t="s">
        <v>96</v>
      </c>
      <c r="D26" s="14" t="s">
        <v>97</v>
      </c>
      <c r="E26" s="37" t="s">
        <v>6</v>
      </c>
      <c r="F26" s="14" t="s">
        <v>5</v>
      </c>
      <c r="G26" s="14">
        <v>4</v>
      </c>
      <c r="H26" s="15">
        <f>VLOOKUP(F26,[2]Invoice!$F$3:$H$19,3,FALSE)</f>
        <v>80</v>
      </c>
      <c r="I26" s="15">
        <f>G26*15</f>
        <v>60</v>
      </c>
      <c r="J26" s="15">
        <v>30</v>
      </c>
      <c r="K26" s="15">
        <f>G26*H26+I26+J26</f>
        <v>410</v>
      </c>
      <c r="L26" s="14" t="s">
        <v>19</v>
      </c>
      <c r="Q26" s="6"/>
    </row>
    <row r="27" spans="1:17" s="3" customFormat="1">
      <c r="A27" s="13">
        <f t="shared" si="0"/>
        <v>24</v>
      </c>
      <c r="B27" s="14" t="s">
        <v>87</v>
      </c>
      <c r="C27" s="14" t="s">
        <v>98</v>
      </c>
      <c r="D27" s="14" t="s">
        <v>99</v>
      </c>
      <c r="E27" s="37" t="s">
        <v>6</v>
      </c>
      <c r="F27" s="14" t="s">
        <v>95</v>
      </c>
      <c r="G27" s="14">
        <v>4</v>
      </c>
      <c r="H27" s="15">
        <v>80</v>
      </c>
      <c r="I27" s="15">
        <f>G27*15</f>
        <v>60</v>
      </c>
      <c r="J27" s="15">
        <v>30</v>
      </c>
      <c r="K27" s="15">
        <f>G27*H27+I27+J27</f>
        <v>410</v>
      </c>
      <c r="L27" s="14" t="s">
        <v>19</v>
      </c>
      <c r="Q27" s="6"/>
    </row>
    <row r="28" spans="1:17" s="3" customFormat="1">
      <c r="A28" s="13">
        <f t="shared" si="0"/>
        <v>25</v>
      </c>
      <c r="B28" s="14" t="s">
        <v>100</v>
      </c>
      <c r="C28" s="14" t="s">
        <v>101</v>
      </c>
      <c r="D28" s="14" t="s">
        <v>102</v>
      </c>
      <c r="E28" s="37" t="s">
        <v>6</v>
      </c>
      <c r="F28" s="14" t="s">
        <v>2</v>
      </c>
      <c r="G28" s="14">
        <v>3</v>
      </c>
      <c r="H28" s="15">
        <f>VLOOKUP(F28,[2]Invoice!$F$3:$H$19,3,FALSE)</f>
        <v>150</v>
      </c>
      <c r="I28" s="15">
        <f>G28*15</f>
        <v>45</v>
      </c>
      <c r="J28" s="15">
        <v>30</v>
      </c>
      <c r="K28" s="15">
        <f>G28*H28+I28+J28</f>
        <v>525</v>
      </c>
      <c r="L28" s="14" t="s">
        <v>19</v>
      </c>
      <c r="Q28" s="6"/>
    </row>
    <row r="29" spans="1:17" s="3" customFormat="1">
      <c r="A29" s="13">
        <f t="shared" si="0"/>
        <v>26</v>
      </c>
      <c r="B29" s="14" t="s">
        <v>100</v>
      </c>
      <c r="C29" s="14" t="s">
        <v>103</v>
      </c>
      <c r="D29" s="14" t="s">
        <v>104</v>
      </c>
      <c r="E29" s="37" t="s">
        <v>6</v>
      </c>
      <c r="F29" s="14" t="s">
        <v>4</v>
      </c>
      <c r="G29" s="14">
        <v>5</v>
      </c>
      <c r="H29" s="15">
        <f>VLOOKUP(F29,[2]Invoice!$F$3:$H$19,3,FALSE)</f>
        <v>150</v>
      </c>
      <c r="I29" s="15">
        <f>G29*15</f>
        <v>75</v>
      </c>
      <c r="J29" s="15">
        <v>30</v>
      </c>
      <c r="K29" s="15">
        <f>G29*H29+I29+J29</f>
        <v>855</v>
      </c>
      <c r="L29" s="14" t="s">
        <v>19</v>
      </c>
      <c r="Q29" s="6"/>
    </row>
    <row r="30" spans="1:17" s="3" customFormat="1">
      <c r="A30" s="13">
        <f t="shared" si="0"/>
        <v>27</v>
      </c>
      <c r="B30" s="14" t="s">
        <v>100</v>
      </c>
      <c r="C30" s="14" t="s">
        <v>105</v>
      </c>
      <c r="D30" s="14" t="s">
        <v>106</v>
      </c>
      <c r="E30" s="37" t="s">
        <v>6</v>
      </c>
      <c r="F30" s="14" t="s">
        <v>41</v>
      </c>
      <c r="G30" s="14">
        <v>3</v>
      </c>
      <c r="H30" s="15">
        <f>VLOOKUP(F30,[3]Invoice!$F$4:$H$21,3,FALSE)</f>
        <v>50</v>
      </c>
      <c r="I30" s="15">
        <f>G30*15</f>
        <v>45</v>
      </c>
      <c r="J30" s="15">
        <v>30</v>
      </c>
      <c r="K30" s="15">
        <f>G30*H30+I30+J30</f>
        <v>225</v>
      </c>
      <c r="L30" s="14" t="s">
        <v>19</v>
      </c>
      <c r="Q30" s="6"/>
    </row>
    <row r="31" spans="1:17" s="3" customFormat="1">
      <c r="A31" s="34" t="s">
        <v>107</v>
      </c>
      <c r="B31" s="35"/>
      <c r="C31" s="35"/>
      <c r="D31" s="35"/>
      <c r="E31" s="35"/>
      <c r="F31" s="35"/>
      <c r="G31" s="35"/>
      <c r="H31" s="35"/>
      <c r="I31" s="35"/>
      <c r="J31" s="36"/>
      <c r="K31" s="16">
        <f>SUM(K4:K30)</f>
        <v>17480</v>
      </c>
      <c r="L31" s="38"/>
      <c r="Q31" s="6"/>
    </row>
    <row r="32" spans="1:17" s="3" customFormat="1">
      <c r="A32" s="17"/>
      <c r="B32" s="18"/>
      <c r="C32" s="18"/>
      <c r="D32" s="18"/>
      <c r="E32" s="18"/>
      <c r="F32" s="18"/>
      <c r="G32" s="12">
        <f>SUM(G4:G30)</f>
        <v>162</v>
      </c>
      <c r="H32" s="19"/>
      <c r="I32" s="19"/>
      <c r="J32" s="19"/>
      <c r="K32" s="19"/>
      <c r="L32" s="18"/>
      <c r="Q32" s="6"/>
    </row>
    <row r="33" spans="1:12" s="3" customFormat="1" ht="30" customHeight="1">
      <c r="A33" s="20" t="s">
        <v>31</v>
      </c>
      <c r="B33" s="21"/>
      <c r="C33" s="21"/>
      <c r="D33" s="21"/>
      <c r="E33" s="21"/>
      <c r="F33" s="21"/>
      <c r="G33" s="21"/>
      <c r="H33" s="21"/>
      <c r="I33" s="21"/>
      <c r="J33" s="21"/>
      <c r="K33" s="22"/>
      <c r="L33" s="11"/>
    </row>
    <row r="34" spans="1:12" s="3" customFormat="1" ht="30" customHeight="1">
      <c r="A34" s="23" t="s">
        <v>1</v>
      </c>
      <c r="B34" s="23"/>
      <c r="C34" s="23"/>
      <c r="D34" s="23"/>
      <c r="E34" s="23"/>
      <c r="F34" s="23"/>
      <c r="G34" s="23"/>
      <c r="H34" s="24"/>
      <c r="I34" s="24"/>
      <c r="J34" s="24"/>
      <c r="K34" s="24"/>
      <c r="L34" s="11"/>
    </row>
  </sheetData>
  <sortState ref="B4:L16">
    <sortCondition ref="B4"/>
  </sortState>
  <mergeCells count="7">
    <mergeCell ref="A33:K33"/>
    <mergeCell ref="A34:K34"/>
    <mergeCell ref="A1:G1"/>
    <mergeCell ref="A2:G2"/>
    <mergeCell ref="H1:K1"/>
    <mergeCell ref="H2:K2"/>
    <mergeCell ref="A31:J31"/>
  </mergeCells>
  <conditionalFormatting sqref="C48:C1048576 C3:C32 C34:C41">
    <cfRule type="duplicateValues" dxfId="1" priority="2"/>
  </conditionalFormatting>
  <conditionalFormatting sqref="C3:C32">
    <cfRule type="duplicateValues" dxfId="0" priority="5"/>
  </conditionalFormatting>
  <pageMargins left="0.31496062992125984" right="0.19685039370078741" top="0.74803149606299213" bottom="0.74803149606299213" header="0.31496062992125984" footer="0.31496062992125984"/>
  <pageSetup paperSize="9" scale="95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2025-01-11T09:01:57Z</cp:lastPrinted>
  <dcterms:created xsi:type="dcterms:W3CDTF">2024-09-13T08:19:46Z</dcterms:created>
  <dcterms:modified xsi:type="dcterms:W3CDTF">2025-01-11T09:02:38Z</dcterms:modified>
</cp:coreProperties>
</file>