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3995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Invoice!$A$3:$M$23</definedName>
  </definedNames>
  <calcPr calcId="144525"/>
</workbook>
</file>

<file path=xl/calcChain.xml><?xml version="1.0" encoding="utf-8"?>
<calcChain xmlns="http://schemas.openxmlformats.org/spreadsheetml/2006/main">
  <c r="J20" i="1" l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I20" i="1"/>
  <c r="M20" i="1" s="1"/>
  <c r="I19" i="1"/>
  <c r="M19" i="1" s="1"/>
  <c r="I18" i="1"/>
  <c r="M18" i="1" s="1"/>
  <c r="I17" i="1"/>
  <c r="M17" i="1" s="1"/>
  <c r="I16" i="1"/>
  <c r="M16" i="1" s="1"/>
  <c r="I15" i="1"/>
  <c r="M15" i="1" s="1"/>
  <c r="I14" i="1"/>
  <c r="M14" i="1" s="1"/>
  <c r="I13" i="1"/>
  <c r="M13" i="1" s="1"/>
  <c r="I12" i="1"/>
  <c r="M12" i="1" s="1"/>
  <c r="I11" i="1"/>
  <c r="M11" i="1" s="1"/>
  <c r="I10" i="1"/>
  <c r="M10" i="1" s="1"/>
  <c r="I9" i="1"/>
  <c r="M9" i="1" s="1"/>
  <c r="I8" i="1"/>
  <c r="M8" i="1" s="1"/>
  <c r="I7" i="1"/>
  <c r="M7" i="1" s="1"/>
  <c r="I6" i="1"/>
  <c r="M6" i="1" s="1"/>
  <c r="I5" i="1"/>
  <c r="M5" i="1" s="1"/>
  <c r="I4" i="1"/>
  <c r="M4" i="1" s="1"/>
  <c r="K14" i="1" l="1"/>
  <c r="K17" i="1"/>
  <c r="K13" i="1"/>
  <c r="K8" i="1"/>
  <c r="K20" i="1"/>
  <c r="K18" i="1"/>
  <c r="K15" i="1"/>
  <c r="K11" i="1"/>
  <c r="K6" i="1"/>
  <c r="K5" i="1"/>
  <c r="K19" i="1" l="1"/>
  <c r="K16" i="1"/>
  <c r="K12" i="1"/>
  <c r="K10" i="1"/>
  <c r="K9" i="1"/>
  <c r="K7" i="1"/>
  <c r="K4" i="1"/>
  <c r="M21" i="1" l="1"/>
</calcChain>
</file>

<file path=xl/sharedStrings.xml><?xml version="1.0" encoding="utf-8"?>
<sst xmlns="http://schemas.openxmlformats.org/spreadsheetml/2006/main" count="104" uniqueCount="69">
  <si>
    <t>INVOICE
ATC LOGISTICS,,8984191006
GST No:21CHVPB1842D2ZQ</t>
  </si>
  <si>
    <t>A N ALLIANCE
Address: PLOT NO.1094/1095 1ST FLOOR IPICOL CHHHAK, KHAIRA, P.O. JAGATPUR CUTTACK 754021 ,9861454445
GST No:21AANFA3536E1ZW
C &amp; F Name:</t>
  </si>
  <si>
    <t>Sl No</t>
  </si>
  <si>
    <t>Date</t>
  </si>
  <si>
    <t>LR No #</t>
  </si>
  <si>
    <t>Invoice No #</t>
  </si>
  <si>
    <t>Lr</t>
  </si>
  <si>
    <t>Amount</t>
  </si>
  <si>
    <t>03/1/2022</t>
  </si>
  <si>
    <t>PG/JAA/04098/21-22</t>
  </si>
  <si>
    <t>1826</t>
  </si>
  <si>
    <t>PG/JAA/04099/21-22</t>
  </si>
  <si>
    <t>1830</t>
  </si>
  <si>
    <t>06/1/2022</t>
  </si>
  <si>
    <t>PG/JAA/04130/21-22</t>
  </si>
  <si>
    <t>1857</t>
  </si>
  <si>
    <t>10/1/2022</t>
  </si>
  <si>
    <t>PG/JAA/04188/21-22</t>
  </si>
  <si>
    <t>1883</t>
  </si>
  <si>
    <t>12/1/2022</t>
  </si>
  <si>
    <t>PG/JAA/04215/21-22</t>
  </si>
  <si>
    <t>1902/1895</t>
  </si>
  <si>
    <t>14/1/2022</t>
  </si>
  <si>
    <t>PG/JAA/04236/21-22</t>
  </si>
  <si>
    <t>1913</t>
  </si>
  <si>
    <t>17/1/2022</t>
  </si>
  <si>
    <t>PG/JAA/04265/21-22</t>
  </si>
  <si>
    <t>1934</t>
  </si>
  <si>
    <t>18/1/2022</t>
  </si>
  <si>
    <t>PG/JAA/04292/21-22</t>
  </si>
  <si>
    <t>1940</t>
  </si>
  <si>
    <t>19/1/2022</t>
  </si>
  <si>
    <t>PG/JAA/04293/21-22</t>
  </si>
  <si>
    <t>1945</t>
  </si>
  <si>
    <t>20/1/2022</t>
  </si>
  <si>
    <t>PG/JAA/04314/21-22</t>
  </si>
  <si>
    <t>1957</t>
  </si>
  <si>
    <t>22/1/2022</t>
  </si>
  <si>
    <t>PG/JAA/04350/21-22</t>
  </si>
  <si>
    <t>1966</t>
  </si>
  <si>
    <t>25/1/2022</t>
  </si>
  <si>
    <t>PG/JAA/04405/21-22</t>
  </si>
  <si>
    <t>1971/2001</t>
  </si>
  <si>
    <t>PG/JAA/04403/21-22</t>
  </si>
  <si>
    <t>2002</t>
  </si>
  <si>
    <t>PG/JAA/04389/21-22</t>
  </si>
  <si>
    <t>1969</t>
  </si>
  <si>
    <t>27/1/2022</t>
  </si>
  <si>
    <t>PG/JAA/04413/21-22</t>
  </si>
  <si>
    <t>2016</t>
  </si>
  <si>
    <t>28/1/2022</t>
  </si>
  <si>
    <t>PG/JAA/04423/21-22</t>
  </si>
  <si>
    <t>2036</t>
  </si>
  <si>
    <t>PG/JAA/04425/21-22</t>
  </si>
  <si>
    <t>2029</t>
  </si>
  <si>
    <t>Kindly, verify &amp; confirm within 7 days, else GST will be filed by 20th January, 2022. 
GST to be paid by Consignor under Reverse Charge Mechanism(RCM) as per GST.</t>
  </si>
  <si>
    <t>Thanking you for your business.
ATC LOGISTICS</t>
  </si>
  <si>
    <t>MALKANGIRI</t>
  </si>
  <si>
    <t>ROURKELA</t>
  </si>
  <si>
    <t>FROM</t>
  </si>
  <si>
    <t>TO</t>
  </si>
  <si>
    <t>CTC</t>
  </si>
  <si>
    <t>S.CASE</t>
  </si>
  <si>
    <t>B.CASE</t>
  </si>
  <si>
    <t>S.RATE</t>
  </si>
  <si>
    <t>B.RATE</t>
  </si>
  <si>
    <t>DD.CH</t>
  </si>
  <si>
    <t>Bill Date:01/31/2022
Bill #:Inv-5377/21-22
Total Amount:23612.00
Bill Range:01/01/2022 to 01/31/2022</t>
  </si>
  <si>
    <t>(RUPEES TWENTY THREE THOUSAND SIX HUNDRED TWELVE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</si>
</sst>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3</xdr:col>
      <xdr:colOff>561975</xdr:colOff>
      <xdr:row>0</xdr:row>
      <xdr:rowOff>657225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2857500" cy="647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ATC%20QUOTATION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>
        <row r="6">
          <cell r="B6" t="str">
            <v>BERHAMPUR</v>
          </cell>
          <cell r="C6">
            <v>200</v>
          </cell>
          <cell r="D6">
            <v>95</v>
          </cell>
          <cell r="E6">
            <v>60</v>
          </cell>
          <cell r="F6">
            <v>235</v>
          </cell>
          <cell r="G6">
            <v>130</v>
          </cell>
          <cell r="H6">
            <v>85</v>
          </cell>
        </row>
        <row r="7">
          <cell r="B7" t="str">
            <v>JUNAGARH</v>
          </cell>
          <cell r="C7">
            <v>210</v>
          </cell>
          <cell r="D7">
            <v>150</v>
          </cell>
          <cell r="E7">
            <v>116</v>
          </cell>
          <cell r="F7">
            <v>245</v>
          </cell>
          <cell r="G7">
            <v>185</v>
          </cell>
          <cell r="H7">
            <v>141</v>
          </cell>
        </row>
        <row r="8">
          <cell r="B8" t="str">
            <v>JHARSUGUDA</v>
          </cell>
          <cell r="C8">
            <v>200</v>
          </cell>
          <cell r="D8">
            <v>120</v>
          </cell>
          <cell r="E8">
            <v>80</v>
          </cell>
          <cell r="F8">
            <v>235</v>
          </cell>
          <cell r="G8">
            <v>155</v>
          </cell>
          <cell r="H8">
            <v>105</v>
          </cell>
        </row>
        <row r="9">
          <cell r="B9" t="str">
            <v>JEYPORE</v>
          </cell>
          <cell r="C9">
            <v>210</v>
          </cell>
          <cell r="D9">
            <v>142</v>
          </cell>
          <cell r="E9">
            <v>110</v>
          </cell>
          <cell r="F9">
            <v>245</v>
          </cell>
          <cell r="G9">
            <v>177</v>
          </cell>
          <cell r="H9">
            <v>135</v>
          </cell>
        </row>
        <row r="10">
          <cell r="B10" t="str">
            <v>KORAPUT</v>
          </cell>
          <cell r="C10">
            <v>250</v>
          </cell>
          <cell r="D10">
            <v>170</v>
          </cell>
          <cell r="E10">
            <v>130</v>
          </cell>
          <cell r="F10">
            <v>285</v>
          </cell>
          <cell r="G10">
            <v>205</v>
          </cell>
          <cell r="H10">
            <v>155</v>
          </cell>
        </row>
        <row r="11">
          <cell r="B11" t="str">
            <v>ROURKELA</v>
          </cell>
          <cell r="C11">
            <v>200</v>
          </cell>
          <cell r="D11">
            <v>100</v>
          </cell>
          <cell r="E11">
            <v>60</v>
          </cell>
          <cell r="F11">
            <v>235</v>
          </cell>
          <cell r="G11">
            <v>135</v>
          </cell>
          <cell r="H11">
            <v>85</v>
          </cell>
        </row>
        <row r="12">
          <cell r="B12" t="str">
            <v>SAMBALPUR</v>
          </cell>
          <cell r="C12">
            <v>200</v>
          </cell>
          <cell r="D12">
            <v>100</v>
          </cell>
          <cell r="E12">
            <v>60</v>
          </cell>
          <cell r="F12">
            <v>235</v>
          </cell>
          <cell r="G12">
            <v>135</v>
          </cell>
          <cell r="H12">
            <v>85</v>
          </cell>
        </row>
        <row r="13">
          <cell r="B13" t="str">
            <v>NABARANGPUR</v>
          </cell>
          <cell r="C13">
            <v>250</v>
          </cell>
          <cell r="D13">
            <v>150</v>
          </cell>
          <cell r="E13">
            <v>110</v>
          </cell>
          <cell r="F13">
            <v>285</v>
          </cell>
          <cell r="G13">
            <v>185</v>
          </cell>
          <cell r="H13">
            <v>135</v>
          </cell>
        </row>
        <row r="14">
          <cell r="B14" t="str">
            <v>UMERKOT</v>
          </cell>
          <cell r="C14">
            <v>300</v>
          </cell>
          <cell r="D14">
            <v>200</v>
          </cell>
          <cell r="E14">
            <v>160</v>
          </cell>
          <cell r="F14">
            <v>335</v>
          </cell>
          <cell r="G14">
            <v>235</v>
          </cell>
          <cell r="H14">
            <v>185</v>
          </cell>
        </row>
        <row r="15">
          <cell r="B15" t="str">
            <v>BALASORE</v>
          </cell>
          <cell r="C15">
            <v>200</v>
          </cell>
          <cell r="D15">
            <v>90</v>
          </cell>
          <cell r="E15">
            <v>75</v>
          </cell>
          <cell r="F15">
            <v>235</v>
          </cell>
          <cell r="G15">
            <v>125</v>
          </cell>
          <cell r="H15">
            <v>100</v>
          </cell>
        </row>
        <row r="16">
          <cell r="B16" t="str">
            <v>BARIPADA</v>
          </cell>
          <cell r="C16">
            <v>150</v>
          </cell>
          <cell r="D16">
            <v>110</v>
          </cell>
          <cell r="E16">
            <v>85</v>
          </cell>
          <cell r="F16">
            <v>185</v>
          </cell>
          <cell r="G16">
            <v>145</v>
          </cell>
          <cell r="H16">
            <v>110</v>
          </cell>
        </row>
        <row r="17">
          <cell r="B17" t="str">
            <v>BOLANGIR</v>
          </cell>
          <cell r="C17">
            <v>145</v>
          </cell>
          <cell r="D17">
            <v>123</v>
          </cell>
          <cell r="E17">
            <v>93</v>
          </cell>
          <cell r="F17">
            <v>180</v>
          </cell>
          <cell r="G17">
            <v>158</v>
          </cell>
          <cell r="H17">
            <v>118</v>
          </cell>
        </row>
        <row r="18">
          <cell r="B18" t="str">
            <v>MALKANGIRI</v>
          </cell>
          <cell r="C18">
            <v>210</v>
          </cell>
          <cell r="D18">
            <v>142</v>
          </cell>
          <cell r="E18">
            <v>110</v>
          </cell>
          <cell r="F18">
            <v>245</v>
          </cell>
          <cell r="G18">
            <v>177</v>
          </cell>
          <cell r="H18">
            <v>135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>
      <selection activeCell="T6" sqref="T6"/>
    </sheetView>
  </sheetViews>
  <sheetFormatPr defaultRowHeight="15"/>
  <cols>
    <col min="1" max="1" width="5.5703125" style="1" bestFit="1" customWidth="1"/>
    <col min="2" max="2" width="9.7109375" style="1" bestFit="1" customWidth="1"/>
    <col min="3" max="3" width="19.28515625" style="1" bestFit="1" customWidth="1"/>
    <col min="4" max="4" width="9" style="1" customWidth="1"/>
    <col min="5" max="5" width="6.42578125" style="1" bestFit="1" customWidth="1"/>
    <col min="6" max="6" width="12.28515625" style="1" bestFit="1" customWidth="1"/>
    <col min="7" max="7" width="6.7109375" style="1" customWidth="1"/>
    <col min="8" max="8" width="7.42578125" style="1" customWidth="1"/>
    <col min="9" max="9" width="7" style="1" bestFit="1" customWidth="1"/>
    <col min="10" max="10" width="7.140625" style="1" bestFit="1" customWidth="1"/>
    <col min="11" max="11" width="7.5703125" style="2" bestFit="1" customWidth="1"/>
    <col min="12" max="12" width="5.5703125" style="2" bestFit="1" customWidth="1"/>
    <col min="13" max="13" width="9" style="2" customWidth="1"/>
    <col min="14" max="16384" width="9.140625" style="1"/>
  </cols>
  <sheetData>
    <row r="1" spans="1:13" ht="66.75" customHeight="1">
      <c r="A1" s="21"/>
      <c r="B1" s="22"/>
      <c r="C1" s="22"/>
      <c r="D1" s="22"/>
      <c r="E1" s="22"/>
      <c r="F1" s="22"/>
      <c r="G1" s="22"/>
      <c r="H1" s="22"/>
      <c r="I1" s="14" t="s">
        <v>0</v>
      </c>
      <c r="J1" s="15"/>
      <c r="K1" s="15"/>
      <c r="L1" s="15"/>
      <c r="M1" s="16"/>
    </row>
    <row r="2" spans="1:13" ht="90" customHeight="1">
      <c r="A2" s="22" t="s">
        <v>1</v>
      </c>
      <c r="B2" s="22"/>
      <c r="C2" s="22"/>
      <c r="D2" s="22"/>
      <c r="E2" s="22"/>
      <c r="F2" s="22"/>
      <c r="G2" s="22"/>
      <c r="H2" s="22"/>
      <c r="I2" s="11" t="s">
        <v>67</v>
      </c>
      <c r="J2" s="12"/>
      <c r="K2" s="12"/>
      <c r="L2" s="12"/>
      <c r="M2" s="13"/>
    </row>
    <row r="3" spans="1:13" s="3" customFormat="1" ht="30">
      <c r="A3" s="5" t="s">
        <v>2</v>
      </c>
      <c r="B3" s="5" t="s">
        <v>3</v>
      </c>
      <c r="C3" s="5" t="s">
        <v>4</v>
      </c>
      <c r="D3" s="5" t="s">
        <v>5</v>
      </c>
      <c r="E3" s="5" t="s">
        <v>59</v>
      </c>
      <c r="F3" s="5" t="s">
        <v>60</v>
      </c>
      <c r="G3" s="5" t="s">
        <v>62</v>
      </c>
      <c r="H3" s="5" t="s">
        <v>63</v>
      </c>
      <c r="I3" s="5" t="s">
        <v>64</v>
      </c>
      <c r="J3" s="5" t="s">
        <v>65</v>
      </c>
      <c r="K3" s="8" t="s">
        <v>66</v>
      </c>
      <c r="L3" s="6" t="s">
        <v>6</v>
      </c>
      <c r="M3" s="6" t="s">
        <v>7</v>
      </c>
    </row>
    <row r="4" spans="1:13" ht="14.1" customHeight="1">
      <c r="A4" s="4">
        <v>1</v>
      </c>
      <c r="B4" s="4" t="s">
        <v>8</v>
      </c>
      <c r="C4" s="4" t="s">
        <v>9</v>
      </c>
      <c r="D4" s="4" t="s">
        <v>10</v>
      </c>
      <c r="E4" s="4" t="s">
        <v>61</v>
      </c>
      <c r="F4" s="4" t="s">
        <v>57</v>
      </c>
      <c r="G4" s="4">
        <v>11</v>
      </c>
      <c r="H4" s="4">
        <v>0</v>
      </c>
      <c r="I4" s="7">
        <f>VLOOKUP(F4,'[1]A N ALLIANCE'!$B$6:$H$18,7,FALSE)</f>
        <v>135</v>
      </c>
      <c r="J4" s="7">
        <f>VLOOKUP(F4,'[1]A N ALLIANCE'!$B$6:$G$18,6,FALSE)</f>
        <v>177</v>
      </c>
      <c r="K4" s="7">
        <f>G4*50</f>
        <v>550</v>
      </c>
      <c r="L4" s="7">
        <v>25</v>
      </c>
      <c r="M4" s="7">
        <f>G4*I4+H4*J4+K4+L4</f>
        <v>2060</v>
      </c>
    </row>
    <row r="5" spans="1:13" ht="14.1" customHeight="1">
      <c r="A5" s="4">
        <v>2</v>
      </c>
      <c r="B5" s="4" t="s">
        <v>8</v>
      </c>
      <c r="C5" s="4" t="s">
        <v>11</v>
      </c>
      <c r="D5" s="4" t="s">
        <v>12</v>
      </c>
      <c r="E5" s="4" t="s">
        <v>61</v>
      </c>
      <c r="F5" s="4" t="s">
        <v>58</v>
      </c>
      <c r="G5" s="4">
        <v>2</v>
      </c>
      <c r="H5" s="4">
        <v>0</v>
      </c>
      <c r="I5" s="7">
        <f>VLOOKUP(F5,'[1]A N ALLIANCE'!$B$6:$H$18,7,FALSE)</f>
        <v>85</v>
      </c>
      <c r="J5" s="7">
        <f>VLOOKUP(F5,'[1]A N ALLIANCE'!$B$6:$G$18,6,FALSE)</f>
        <v>135</v>
      </c>
      <c r="K5" s="7">
        <f>G5*10</f>
        <v>20</v>
      </c>
      <c r="L5" s="7">
        <v>25</v>
      </c>
      <c r="M5" s="7">
        <f t="shared" ref="M5:M20" si="0">G5*I5+H5*J5+K5+L5</f>
        <v>215</v>
      </c>
    </row>
    <row r="6" spans="1:13" ht="14.1" customHeight="1">
      <c r="A6" s="4">
        <v>3</v>
      </c>
      <c r="B6" s="4" t="s">
        <v>13</v>
      </c>
      <c r="C6" s="4" t="s">
        <v>14</v>
      </c>
      <c r="D6" s="4" t="s">
        <v>15</v>
      </c>
      <c r="E6" s="4" t="s">
        <v>61</v>
      </c>
      <c r="F6" s="4" t="s">
        <v>58</v>
      </c>
      <c r="G6" s="4">
        <v>6</v>
      </c>
      <c r="H6" s="4">
        <v>0</v>
      </c>
      <c r="I6" s="7">
        <f>VLOOKUP(F6,'[1]A N ALLIANCE'!$B$6:$H$18,7,FALSE)</f>
        <v>85</v>
      </c>
      <c r="J6" s="7">
        <f>VLOOKUP(F6,'[1]A N ALLIANCE'!$B$6:$G$18,6,FALSE)</f>
        <v>135</v>
      </c>
      <c r="K6" s="7">
        <f t="shared" ref="K6" si="1">G6*10</f>
        <v>60</v>
      </c>
      <c r="L6" s="7">
        <v>25</v>
      </c>
      <c r="M6" s="7">
        <f t="shared" si="0"/>
        <v>595</v>
      </c>
    </row>
    <row r="7" spans="1:13" ht="14.1" customHeight="1">
      <c r="A7" s="4">
        <v>4</v>
      </c>
      <c r="B7" s="4" t="s">
        <v>16</v>
      </c>
      <c r="C7" s="4" t="s">
        <v>17</v>
      </c>
      <c r="D7" s="4" t="s">
        <v>18</v>
      </c>
      <c r="E7" s="4" t="s">
        <v>61</v>
      </c>
      <c r="F7" s="4" t="s">
        <v>57</v>
      </c>
      <c r="G7" s="4">
        <v>0</v>
      </c>
      <c r="H7" s="4">
        <v>7</v>
      </c>
      <c r="I7" s="7">
        <f>VLOOKUP(F7,'[1]A N ALLIANCE'!$B$6:$H$18,7,FALSE)</f>
        <v>135</v>
      </c>
      <c r="J7" s="7">
        <f>VLOOKUP(F7,'[1]A N ALLIANCE'!$B$6:$G$18,6,FALSE)</f>
        <v>177</v>
      </c>
      <c r="K7" s="7">
        <f>H7*100</f>
        <v>700</v>
      </c>
      <c r="L7" s="7">
        <v>25</v>
      </c>
      <c r="M7" s="7">
        <f t="shared" si="0"/>
        <v>1964</v>
      </c>
    </row>
    <row r="8" spans="1:13" ht="14.1" customHeight="1">
      <c r="A8" s="4">
        <v>5</v>
      </c>
      <c r="B8" s="4" t="s">
        <v>19</v>
      </c>
      <c r="C8" s="4" t="s">
        <v>20</v>
      </c>
      <c r="D8" s="4" t="s">
        <v>21</v>
      </c>
      <c r="E8" s="4" t="s">
        <v>61</v>
      </c>
      <c r="F8" s="4" t="s">
        <v>58</v>
      </c>
      <c r="G8" s="4">
        <v>0</v>
      </c>
      <c r="H8" s="4">
        <v>13</v>
      </c>
      <c r="I8" s="7">
        <f>VLOOKUP(F8,'[1]A N ALLIANCE'!$B$6:$H$18,7,FALSE)</f>
        <v>85</v>
      </c>
      <c r="J8" s="7">
        <f>VLOOKUP(F8,'[1]A N ALLIANCE'!$B$6:$G$18,6,FALSE)</f>
        <v>135</v>
      </c>
      <c r="K8" s="7">
        <f>H8*10</f>
        <v>130</v>
      </c>
      <c r="L8" s="7">
        <v>25</v>
      </c>
      <c r="M8" s="7">
        <f t="shared" si="0"/>
        <v>1910</v>
      </c>
    </row>
    <row r="9" spans="1:13" ht="14.1" customHeight="1">
      <c r="A9" s="4">
        <v>6</v>
      </c>
      <c r="B9" s="4" t="s">
        <v>22</v>
      </c>
      <c r="C9" s="4" t="s">
        <v>23</v>
      </c>
      <c r="D9" s="4" t="s">
        <v>24</v>
      </c>
      <c r="E9" s="4" t="s">
        <v>61</v>
      </c>
      <c r="F9" s="4" t="s">
        <v>57</v>
      </c>
      <c r="G9" s="4">
        <v>5</v>
      </c>
      <c r="H9" s="4">
        <v>14</v>
      </c>
      <c r="I9" s="7">
        <f>VLOOKUP(F9,'[1]A N ALLIANCE'!$B$6:$H$18,7,FALSE)</f>
        <v>135</v>
      </c>
      <c r="J9" s="7">
        <f>VLOOKUP(F9,'[1]A N ALLIANCE'!$B$6:$G$18,6,FALSE)</f>
        <v>177</v>
      </c>
      <c r="K9" s="7">
        <f>G9*50+H9*100</f>
        <v>1650</v>
      </c>
      <c r="L9" s="7">
        <v>25</v>
      </c>
      <c r="M9" s="7">
        <f t="shared" si="0"/>
        <v>4828</v>
      </c>
    </row>
    <row r="10" spans="1:13" ht="14.1" customHeight="1">
      <c r="A10" s="4">
        <v>7</v>
      </c>
      <c r="B10" s="4" t="s">
        <v>25</v>
      </c>
      <c r="C10" s="4" t="s">
        <v>26</v>
      </c>
      <c r="D10" s="4" t="s">
        <v>27</v>
      </c>
      <c r="E10" s="4" t="s">
        <v>61</v>
      </c>
      <c r="F10" s="4" t="s">
        <v>57</v>
      </c>
      <c r="G10" s="4">
        <v>0</v>
      </c>
      <c r="H10" s="4">
        <v>4</v>
      </c>
      <c r="I10" s="7">
        <f>VLOOKUP(F10,'[1]A N ALLIANCE'!$B$6:$H$18,7,FALSE)</f>
        <v>135</v>
      </c>
      <c r="J10" s="7">
        <f>VLOOKUP(F10,'[1]A N ALLIANCE'!$B$6:$G$18,6,FALSE)</f>
        <v>177</v>
      </c>
      <c r="K10" s="7">
        <f>H10*100</f>
        <v>400</v>
      </c>
      <c r="L10" s="7">
        <v>25</v>
      </c>
      <c r="M10" s="7">
        <f t="shared" si="0"/>
        <v>1133</v>
      </c>
    </row>
    <row r="11" spans="1:13" ht="14.1" customHeight="1">
      <c r="A11" s="4">
        <v>8</v>
      </c>
      <c r="B11" s="4" t="s">
        <v>28</v>
      </c>
      <c r="C11" s="4" t="s">
        <v>29</v>
      </c>
      <c r="D11" s="4" t="s">
        <v>30</v>
      </c>
      <c r="E11" s="4" t="s">
        <v>61</v>
      </c>
      <c r="F11" s="4" t="s">
        <v>58</v>
      </c>
      <c r="G11" s="4">
        <v>12</v>
      </c>
      <c r="H11" s="4">
        <v>0</v>
      </c>
      <c r="I11" s="7">
        <f>VLOOKUP(F11,'[1]A N ALLIANCE'!$B$6:$H$18,7,FALSE)</f>
        <v>85</v>
      </c>
      <c r="J11" s="7">
        <f>VLOOKUP(F11,'[1]A N ALLIANCE'!$B$6:$G$18,6,FALSE)</f>
        <v>135</v>
      </c>
      <c r="K11" s="7">
        <f>G11*10</f>
        <v>120</v>
      </c>
      <c r="L11" s="7">
        <v>25</v>
      </c>
      <c r="M11" s="7">
        <f t="shared" si="0"/>
        <v>1165</v>
      </c>
    </row>
    <row r="12" spans="1:13" ht="14.1" customHeight="1">
      <c r="A12" s="4">
        <v>9</v>
      </c>
      <c r="B12" s="4" t="s">
        <v>31</v>
      </c>
      <c r="C12" s="4" t="s">
        <v>32</v>
      </c>
      <c r="D12" s="4" t="s">
        <v>33</v>
      </c>
      <c r="E12" s="4" t="s">
        <v>61</v>
      </c>
      <c r="F12" s="4" t="s">
        <v>57</v>
      </c>
      <c r="G12" s="4">
        <v>2</v>
      </c>
      <c r="H12" s="4">
        <v>2</v>
      </c>
      <c r="I12" s="7">
        <f>VLOOKUP(F12,'[1]A N ALLIANCE'!$B$6:$H$18,7,FALSE)</f>
        <v>135</v>
      </c>
      <c r="J12" s="7">
        <f>VLOOKUP(F12,'[1]A N ALLIANCE'!$B$6:$G$18,6,FALSE)</f>
        <v>177</v>
      </c>
      <c r="K12" s="7">
        <f>G12*50+H12*100</f>
        <v>300</v>
      </c>
      <c r="L12" s="7">
        <v>25</v>
      </c>
      <c r="M12" s="7">
        <f t="shared" si="0"/>
        <v>949</v>
      </c>
    </row>
    <row r="13" spans="1:13" ht="14.1" customHeight="1">
      <c r="A13" s="4">
        <v>10</v>
      </c>
      <c r="B13" s="4" t="s">
        <v>34</v>
      </c>
      <c r="C13" s="4" t="s">
        <v>35</v>
      </c>
      <c r="D13" s="4" t="s">
        <v>36</v>
      </c>
      <c r="E13" s="4" t="s">
        <v>61</v>
      </c>
      <c r="F13" s="4" t="s">
        <v>58</v>
      </c>
      <c r="G13" s="4">
        <v>0</v>
      </c>
      <c r="H13" s="4">
        <v>6</v>
      </c>
      <c r="I13" s="7">
        <f>VLOOKUP(F13,'[1]A N ALLIANCE'!$B$6:$H$18,7,FALSE)</f>
        <v>85</v>
      </c>
      <c r="J13" s="7">
        <f>VLOOKUP(F13,'[1]A N ALLIANCE'!$B$6:$G$18,6,FALSE)</f>
        <v>135</v>
      </c>
      <c r="K13" s="7">
        <f>H13*10</f>
        <v>60</v>
      </c>
      <c r="L13" s="7">
        <v>25</v>
      </c>
      <c r="M13" s="7">
        <f t="shared" si="0"/>
        <v>895</v>
      </c>
    </row>
    <row r="14" spans="1:13" ht="14.1" customHeight="1">
      <c r="A14" s="4">
        <v>11</v>
      </c>
      <c r="B14" s="4" t="s">
        <v>37</v>
      </c>
      <c r="C14" s="4" t="s">
        <v>38</v>
      </c>
      <c r="D14" s="4" t="s">
        <v>39</v>
      </c>
      <c r="E14" s="4" t="s">
        <v>61</v>
      </c>
      <c r="F14" s="4" t="s">
        <v>57</v>
      </c>
      <c r="G14" s="4">
        <v>1</v>
      </c>
      <c r="H14" s="4">
        <v>2</v>
      </c>
      <c r="I14" s="7">
        <f>VLOOKUP(F14,'[1]A N ALLIANCE'!$B$6:$H$18,7,FALSE)</f>
        <v>135</v>
      </c>
      <c r="J14" s="7">
        <f>VLOOKUP(F14,'[1]A N ALLIANCE'!$B$6:$G$18,6,FALSE)</f>
        <v>177</v>
      </c>
      <c r="K14" s="7">
        <f>G14*50+H14*100</f>
        <v>250</v>
      </c>
      <c r="L14" s="7">
        <v>25</v>
      </c>
      <c r="M14" s="7">
        <f t="shared" si="0"/>
        <v>764</v>
      </c>
    </row>
    <row r="15" spans="1:13" ht="14.1" customHeight="1">
      <c r="A15" s="4">
        <v>12</v>
      </c>
      <c r="B15" s="4" t="s">
        <v>40</v>
      </c>
      <c r="C15" s="4" t="s">
        <v>41</v>
      </c>
      <c r="D15" s="4" t="s">
        <v>42</v>
      </c>
      <c r="E15" s="4" t="s">
        <v>61</v>
      </c>
      <c r="F15" s="4" t="s">
        <v>58</v>
      </c>
      <c r="G15" s="4">
        <v>6</v>
      </c>
      <c r="H15" s="4">
        <v>0</v>
      </c>
      <c r="I15" s="7">
        <f>VLOOKUP(F15,'[1]A N ALLIANCE'!$B$6:$H$18,7,FALSE)</f>
        <v>85</v>
      </c>
      <c r="J15" s="7">
        <f>VLOOKUP(F15,'[1]A N ALLIANCE'!$B$6:$G$18,6,FALSE)</f>
        <v>135</v>
      </c>
      <c r="K15" s="7">
        <f>G15*10</f>
        <v>60</v>
      </c>
      <c r="L15" s="7">
        <v>25</v>
      </c>
      <c r="M15" s="7">
        <f t="shared" si="0"/>
        <v>595</v>
      </c>
    </row>
    <row r="16" spans="1:13" ht="14.1" customHeight="1">
      <c r="A16" s="4">
        <v>13</v>
      </c>
      <c r="B16" s="4" t="s">
        <v>40</v>
      </c>
      <c r="C16" s="4" t="s">
        <v>43</v>
      </c>
      <c r="D16" s="4" t="s">
        <v>44</v>
      </c>
      <c r="E16" s="4" t="s">
        <v>61</v>
      </c>
      <c r="F16" s="4" t="s">
        <v>57</v>
      </c>
      <c r="G16" s="4">
        <v>1</v>
      </c>
      <c r="H16" s="4">
        <v>7</v>
      </c>
      <c r="I16" s="7">
        <f>VLOOKUP(F16,'[1]A N ALLIANCE'!$B$6:$H$18,7,FALSE)</f>
        <v>135</v>
      </c>
      <c r="J16" s="7">
        <f>VLOOKUP(F16,'[1]A N ALLIANCE'!$B$6:$G$18,6,FALSE)</f>
        <v>177</v>
      </c>
      <c r="K16" s="7">
        <f>G16*50+H16*100</f>
        <v>750</v>
      </c>
      <c r="L16" s="7">
        <v>25</v>
      </c>
      <c r="M16" s="7">
        <f t="shared" si="0"/>
        <v>2149</v>
      </c>
    </row>
    <row r="17" spans="1:13" ht="14.1" customHeight="1">
      <c r="A17" s="4">
        <v>14</v>
      </c>
      <c r="B17" s="4" t="s">
        <v>40</v>
      </c>
      <c r="C17" s="4" t="s">
        <v>45</v>
      </c>
      <c r="D17" s="4" t="s">
        <v>46</v>
      </c>
      <c r="E17" s="4" t="s">
        <v>61</v>
      </c>
      <c r="F17" s="4" t="s">
        <v>58</v>
      </c>
      <c r="G17" s="4">
        <v>0</v>
      </c>
      <c r="H17" s="4">
        <v>16</v>
      </c>
      <c r="I17" s="7">
        <f>VLOOKUP(F17,'[1]A N ALLIANCE'!$B$6:$H$18,7,FALSE)</f>
        <v>85</v>
      </c>
      <c r="J17" s="7">
        <f>VLOOKUP(F17,'[1]A N ALLIANCE'!$B$6:$G$18,6,FALSE)</f>
        <v>135</v>
      </c>
      <c r="K17" s="7">
        <f>H17*10</f>
        <v>160</v>
      </c>
      <c r="L17" s="7">
        <v>25</v>
      </c>
      <c r="M17" s="7">
        <f t="shared" si="0"/>
        <v>2345</v>
      </c>
    </row>
    <row r="18" spans="1:13" ht="14.1" customHeight="1">
      <c r="A18" s="4">
        <v>15</v>
      </c>
      <c r="B18" s="4" t="s">
        <v>47</v>
      </c>
      <c r="C18" s="4" t="s">
        <v>48</v>
      </c>
      <c r="D18" s="4" t="s">
        <v>49</v>
      </c>
      <c r="E18" s="4" t="s">
        <v>61</v>
      </c>
      <c r="F18" s="4" t="s">
        <v>58</v>
      </c>
      <c r="G18" s="4">
        <v>8</v>
      </c>
      <c r="H18" s="4">
        <v>0</v>
      </c>
      <c r="I18" s="7">
        <f>VLOOKUP(F18,'[1]A N ALLIANCE'!$B$6:$H$18,7,FALSE)</f>
        <v>85</v>
      </c>
      <c r="J18" s="7">
        <f>VLOOKUP(F18,'[1]A N ALLIANCE'!$B$6:$G$18,6,FALSE)</f>
        <v>135</v>
      </c>
      <c r="K18" s="7">
        <f t="shared" ref="K18" si="2">G18*10</f>
        <v>80</v>
      </c>
      <c r="L18" s="7">
        <v>25</v>
      </c>
      <c r="M18" s="7">
        <f t="shared" si="0"/>
        <v>785</v>
      </c>
    </row>
    <row r="19" spans="1:13" ht="14.1" customHeight="1">
      <c r="A19" s="4">
        <v>16</v>
      </c>
      <c r="B19" s="4" t="s">
        <v>50</v>
      </c>
      <c r="C19" s="4" t="s">
        <v>51</v>
      </c>
      <c r="D19" s="4" t="s">
        <v>52</v>
      </c>
      <c r="E19" s="4" t="s">
        <v>61</v>
      </c>
      <c r="F19" s="4" t="s">
        <v>57</v>
      </c>
      <c r="G19" s="4">
        <v>5</v>
      </c>
      <c r="H19" s="4">
        <v>0</v>
      </c>
      <c r="I19" s="7">
        <f>VLOOKUP(F19,'[1]A N ALLIANCE'!$B$6:$H$18,7,FALSE)</f>
        <v>135</v>
      </c>
      <c r="J19" s="7">
        <f>VLOOKUP(F19,'[1]A N ALLIANCE'!$B$6:$G$18,6,FALSE)</f>
        <v>177</v>
      </c>
      <c r="K19" s="7">
        <f>G19*50</f>
        <v>250</v>
      </c>
      <c r="L19" s="7">
        <v>25</v>
      </c>
      <c r="M19" s="7">
        <f t="shared" si="0"/>
        <v>950</v>
      </c>
    </row>
    <row r="20" spans="1:13" ht="14.1" customHeight="1">
      <c r="A20" s="4">
        <v>17</v>
      </c>
      <c r="B20" s="4" t="s">
        <v>50</v>
      </c>
      <c r="C20" s="4" t="s">
        <v>53</v>
      </c>
      <c r="D20" s="4" t="s">
        <v>54</v>
      </c>
      <c r="E20" s="4" t="s">
        <v>61</v>
      </c>
      <c r="F20" s="4" t="s">
        <v>58</v>
      </c>
      <c r="G20" s="4">
        <v>3</v>
      </c>
      <c r="H20" s="4">
        <v>0</v>
      </c>
      <c r="I20" s="7">
        <f>VLOOKUP(F20,'[1]A N ALLIANCE'!$B$6:$H$18,7,FALSE)</f>
        <v>85</v>
      </c>
      <c r="J20" s="7">
        <f>VLOOKUP(F20,'[1]A N ALLIANCE'!$B$6:$G$18,6,FALSE)</f>
        <v>135</v>
      </c>
      <c r="K20" s="7">
        <f>G20*10</f>
        <v>30</v>
      </c>
      <c r="L20" s="7">
        <v>25</v>
      </c>
      <c r="M20" s="7">
        <f t="shared" si="0"/>
        <v>310</v>
      </c>
    </row>
    <row r="21" spans="1:13" s="3" customFormat="1">
      <c r="A21" s="17" t="s">
        <v>68</v>
      </c>
      <c r="B21" s="18"/>
      <c r="C21" s="18"/>
      <c r="D21" s="18"/>
      <c r="E21" s="18"/>
      <c r="F21" s="18"/>
      <c r="G21" s="18"/>
      <c r="H21" s="18"/>
      <c r="I21" s="18"/>
      <c r="J21" s="18"/>
      <c r="K21" s="19"/>
      <c r="L21" s="20"/>
      <c r="M21" s="6">
        <f>SUM(M4:M20)</f>
        <v>23612</v>
      </c>
    </row>
    <row r="22" spans="1:13" s="3" customFormat="1" ht="30" customHeight="1">
      <c r="A22" s="9" t="s">
        <v>55</v>
      </c>
      <c r="B22" s="9"/>
      <c r="C22" s="9"/>
      <c r="D22" s="9"/>
      <c r="E22" s="9"/>
      <c r="F22" s="9"/>
      <c r="G22" s="9"/>
      <c r="H22" s="9"/>
      <c r="I22" s="9"/>
      <c r="J22" s="9"/>
      <c r="K22" s="10"/>
      <c r="L22" s="10"/>
      <c r="M22" s="10"/>
    </row>
    <row r="23" spans="1:13" s="3" customFormat="1" ht="30" customHeight="1">
      <c r="A23" s="9" t="s">
        <v>56</v>
      </c>
      <c r="B23" s="9"/>
      <c r="C23" s="9"/>
      <c r="D23" s="9"/>
      <c r="E23" s="9"/>
      <c r="F23" s="9"/>
      <c r="G23" s="9"/>
      <c r="H23" s="9"/>
      <c r="I23" s="9"/>
      <c r="J23" s="9"/>
      <c r="K23" s="10"/>
      <c r="L23" s="10"/>
      <c r="M23" s="10"/>
    </row>
  </sheetData>
  <mergeCells count="7">
    <mergeCell ref="A22:M22"/>
    <mergeCell ref="A23:M23"/>
    <mergeCell ref="I2:M2"/>
    <mergeCell ref="I1:M1"/>
    <mergeCell ref="A21:L21"/>
    <mergeCell ref="A1:H1"/>
    <mergeCell ref="A2:H2"/>
  </mergeCells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MSINGH</dc:creator>
  <cp:lastModifiedBy>user</cp:lastModifiedBy>
  <cp:lastPrinted>2022-02-11T13:19:20Z</cp:lastPrinted>
  <dcterms:created xsi:type="dcterms:W3CDTF">2022-02-07T09:36:34Z</dcterms:created>
  <dcterms:modified xsi:type="dcterms:W3CDTF">2022-02-11T13:19:33Z</dcterms:modified>
</cp:coreProperties>
</file>