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Consignment!#REF!</definedName>
    <definedName name="_xlnm.Print_Titles" localSheetId="0">Consignment!$4:$5</definedName>
  </definedNames>
  <calcPr calcId="144525"/>
</workbook>
</file>

<file path=xl/calcChain.xml><?xml version="1.0" encoding="utf-8"?>
<calcChain xmlns="http://schemas.openxmlformats.org/spreadsheetml/2006/main">
  <c r="I31" i="1" l="1"/>
  <c r="H31" i="1"/>
  <c r="G31" i="1"/>
  <c r="O29" i="1"/>
  <c r="L29" i="1"/>
  <c r="J29" i="1"/>
  <c r="N29" i="1" s="1"/>
  <c r="P29" i="1" s="1"/>
  <c r="O28" i="1"/>
  <c r="L28" i="1"/>
  <c r="J28" i="1"/>
  <c r="N28" i="1" s="1"/>
  <c r="P28" i="1" s="1"/>
  <c r="O26" i="1"/>
  <c r="L26" i="1"/>
  <c r="J26" i="1"/>
  <c r="O25" i="1"/>
  <c r="L25" i="1"/>
  <c r="J25" i="1"/>
  <c r="N25" i="1" s="1"/>
  <c r="P25" i="1" s="1"/>
  <c r="P24" i="1"/>
  <c r="O23" i="1"/>
  <c r="L23" i="1"/>
  <c r="J23" i="1"/>
  <c r="N23" i="1" s="1"/>
  <c r="P23" i="1" s="1"/>
  <c r="O22" i="1"/>
  <c r="L22" i="1"/>
  <c r="J22" i="1"/>
  <c r="O21" i="1"/>
  <c r="L21" i="1"/>
  <c r="J21" i="1"/>
  <c r="N21" i="1" s="1"/>
  <c r="P21" i="1" s="1"/>
  <c r="O20" i="1"/>
  <c r="L20" i="1"/>
  <c r="J20" i="1"/>
  <c r="O19" i="1"/>
  <c r="L19" i="1"/>
  <c r="J19" i="1"/>
  <c r="N19" i="1" s="1"/>
  <c r="P19" i="1" s="1"/>
  <c r="O18" i="1"/>
  <c r="L18" i="1"/>
  <c r="J18" i="1"/>
  <c r="P17" i="1"/>
  <c r="P16" i="1"/>
  <c r="O15" i="1"/>
  <c r="L15" i="1"/>
  <c r="J15" i="1"/>
  <c r="N15" i="1" s="1"/>
  <c r="P15" i="1" s="1"/>
  <c r="O14" i="1"/>
  <c r="L14" i="1"/>
  <c r="J14" i="1"/>
  <c r="O13" i="1"/>
  <c r="L13" i="1"/>
  <c r="J13" i="1"/>
  <c r="N13" i="1" s="1"/>
  <c r="P13" i="1" s="1"/>
  <c r="P12" i="1"/>
  <c r="P11" i="1"/>
  <c r="O10" i="1"/>
  <c r="L10" i="1"/>
  <c r="J10" i="1"/>
  <c r="P9" i="1"/>
  <c r="O8" i="1"/>
  <c r="L8" i="1"/>
  <c r="J8" i="1"/>
  <c r="O7" i="1"/>
  <c r="L7" i="1"/>
  <c r="J7" i="1"/>
  <c r="N7" i="1" s="1"/>
  <c r="P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O6" i="1"/>
  <c r="L6" i="1"/>
  <c r="J6" i="1"/>
  <c r="N6" i="1" s="1"/>
  <c r="N8" i="1" l="1"/>
  <c r="P8" i="1" s="1"/>
  <c r="N10" i="1"/>
  <c r="P10" i="1" s="1"/>
  <c r="N14" i="1"/>
  <c r="P14" i="1" s="1"/>
  <c r="N18" i="1"/>
  <c r="P18" i="1" s="1"/>
  <c r="N20" i="1"/>
  <c r="P20" i="1" s="1"/>
  <c r="N22" i="1"/>
  <c r="P22" i="1" s="1"/>
  <c r="N26" i="1"/>
  <c r="P26" i="1" s="1"/>
  <c r="P6" i="1"/>
  <c r="P30" i="1" l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<sst xmlns="http://schemas.openxmlformats.org/spreadsheetml/2006/main" count="301" uniqueCount="189">
  <si>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</si>
  <si>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</si>
  <si>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</si>
  <si>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</si>
  <si>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</si>
  <si>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</si>
  <si>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</si>
  <si>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</si>
  <si>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</si>
  <si>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</si>
  <si>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</si>
  <si>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</si>
  <si>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</si>
  <si>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</si>
  <si>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</si>
  <si>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</si>
  <si>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</si>
  <si>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</si>
  <si>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</si>
  <si>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</si>
  <si>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</si>
  <si>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</si>
  <si>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</si>
  <si>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INVOICE
PRAGATI LOGISTICS,SAMANTA SAHI KHUNTIA LANE,8984191006
GST No:21AGHPB9356M1Z9</t>
  </si>
  <si>
    <t xml:space="preserve">TO,
M/S SHANTINATH DETERGENTS PVT. LTD.
Address:TAHASIL - TANGI - CHOUDWAR KHATA NO 142 PLOT NO 9 MOUZA - BADAKESHREPUR 
PS - TANGI ,9337222044
GST No: 21AADCS4720M1ZH
</t>
  </si>
  <si>
    <t>UDALA</t>
  </si>
  <si>
    <t>BARIPADA</t>
  </si>
  <si>
    <t>KHALIKOT</t>
  </si>
  <si>
    <t>SIMILIGUDA</t>
  </si>
  <si>
    <t>Thanking you for your business.
PRAGATI LOGISTICS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</si>
  <si>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</si>
  <si>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</si>
  <si>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</si>
  <si>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</si>
  <si>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</si>
  <si>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</si>
  <si>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</si>
  <si>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</si>
  <si>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</si>
  <si>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</si>
  <si>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</si>
  <si>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</si>
  <si>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</si>
  <si>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</si>
  <si>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</si>
  <si>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</si>
  <si>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</si>
  <si>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</si>
  <si>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</si>
  <si>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</si>
  <si>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</si>
  <si>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</si>
  <si>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</si>
  <si>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</si>
  <si>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</si>
  <si>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</si>
  <si>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</si>
  <si>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</si>
  <si>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</si>
  <si>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</si>
  <si>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</si>
  <si>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</si>
  <si>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</si>
  <si>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</si>
  <si>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</si>
  <si>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</si>
  <si>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</si>
  <si>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</si>
  <si>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</si>
  <si>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</si>
  <si>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</si>
  <si>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</si>
  <si>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</si>
  <si>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</si>
  <si>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</si>
  <si>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</si>
  <si>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</si>
  <si>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</si>
  <si>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</si>
  <si>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</si>
  <si>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</si>
  <si>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</si>
  <si>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</si>
  <si>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</si>
  <si>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</si>
  <si>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</si>
  <si>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</si>
  <si>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</si>
  <si>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</si>
  <si>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</si>
  <si>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</si>
  <si>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</si>
  <si>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</si>
  <si>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</si>
  <si>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Kindly, verify &amp; confirm within 7 days, else GST will be filed by 20th JULY, 2025.
GST to be paid by Consignor under Reverse Charge Mechanism(RCM) as per GST.</t>
  </si>
  <si>
    <t>03/6/2025</t>
  </si>
  <si>
    <t>M/55</t>
  </si>
  <si>
    <t>BASANTIA</t>
  </si>
  <si>
    <t>102</t>
  </si>
  <si>
    <t>KRISHNA AGENCY</t>
  </si>
  <si>
    <t>M/56</t>
  </si>
  <si>
    <t>103</t>
  </si>
  <si>
    <t>NANDINI AGENCY</t>
  </si>
  <si>
    <t>06/6/2025</t>
  </si>
  <si>
    <t>M/57</t>
  </si>
  <si>
    <t>104</t>
  </si>
  <si>
    <t>MAHAVIR GENERAL STORES</t>
  </si>
  <si>
    <t>09/6/2025</t>
  </si>
  <si>
    <t>M/58</t>
  </si>
  <si>
    <t>BALASORE</t>
  </si>
  <si>
    <t>106</t>
  </si>
  <si>
    <t>FIX</t>
  </si>
  <si>
    <t>BASANTI ENTERPRISERS</t>
  </si>
  <si>
    <t>M/59</t>
  </si>
  <si>
    <t>107</t>
  </si>
  <si>
    <t>CHARUBALA ASSOCIATES</t>
  </si>
  <si>
    <t>M/60</t>
  </si>
  <si>
    <t>BELIAPAL</t>
  </si>
  <si>
    <t>108</t>
  </si>
  <si>
    <t>KRISHNA AGENCIES</t>
  </si>
  <si>
    <t>12/6/2025</t>
  </si>
  <si>
    <t>M/61</t>
  </si>
  <si>
    <t>112</t>
  </si>
  <si>
    <t>MAHAVEER AGENCY</t>
  </si>
  <si>
    <t>16/6/2025</t>
  </si>
  <si>
    <t>M/62</t>
  </si>
  <si>
    <t>114</t>
  </si>
  <si>
    <t>ARATI AGENCY</t>
  </si>
  <si>
    <t>M/63</t>
  </si>
  <si>
    <t>DASPALLA</t>
  </si>
  <si>
    <t>115</t>
  </si>
  <si>
    <t>HARIPRIYA AGENCY</t>
  </si>
  <si>
    <t>M/64</t>
  </si>
  <si>
    <t>CUTTACK</t>
  </si>
  <si>
    <t>116</t>
  </si>
  <si>
    <t>SHREEPALI ENTERPRISES</t>
  </si>
  <si>
    <t>17/6/2025</t>
  </si>
  <si>
    <t>M/65</t>
  </si>
  <si>
    <t>ANGUL</t>
  </si>
  <si>
    <t>119</t>
  </si>
  <si>
    <t xml:space="preserve">SAI MARKETING </t>
  </si>
  <si>
    <t>18/6/2025</t>
  </si>
  <si>
    <t>M/66</t>
  </si>
  <si>
    <t>MENDHASALA</t>
  </si>
  <si>
    <t>1353</t>
  </si>
  <si>
    <t>HANDS ON TRADERS</t>
  </si>
  <si>
    <t>21/6/2025</t>
  </si>
  <si>
    <t>M/67</t>
  </si>
  <si>
    <t>KHURDA</t>
  </si>
  <si>
    <t>122</t>
  </si>
  <si>
    <t>JAGANNATH DISTRIBUTOR</t>
  </si>
  <si>
    <t>M/68</t>
  </si>
  <si>
    <t>123</t>
  </si>
  <si>
    <t>OM SAI DISTRIBUTORS</t>
  </si>
  <si>
    <t>23/6/2025</t>
  </si>
  <si>
    <t>M/69</t>
  </si>
  <si>
    <t>128</t>
  </si>
  <si>
    <t>BHASKAR AGENCIES</t>
  </si>
  <si>
    <t>28/6/2025</t>
  </si>
  <si>
    <t>M/70</t>
  </si>
  <si>
    <t>132</t>
  </si>
  <si>
    <t>BINOD AGENCY</t>
  </si>
  <si>
    <t>M/71</t>
  </si>
  <si>
    <t>133</t>
  </si>
  <si>
    <t>M/72</t>
  </si>
  <si>
    <t>134</t>
  </si>
  <si>
    <t xml:space="preserve">SRI HANUMAN AGENCY </t>
  </si>
  <si>
    <t>M/73</t>
  </si>
  <si>
    <t>135</t>
  </si>
  <si>
    <t>PATRA AGENCIES</t>
  </si>
  <si>
    <t>30/6/2025</t>
  </si>
  <si>
    <t>M/74</t>
  </si>
  <si>
    <t>143</t>
  </si>
  <si>
    <t>SAHOO ENTERPRISES RAIRAKHOL</t>
  </si>
  <si>
    <t>M/75</t>
  </si>
  <si>
    <t>BALIGUDA</t>
  </si>
  <si>
    <t>145</t>
  </si>
  <si>
    <t>LAXMI AGENCIESES</t>
  </si>
  <si>
    <t>M/76</t>
  </si>
  <si>
    <t>146</t>
  </si>
  <si>
    <t>M/77</t>
  </si>
  <si>
    <t>LUNAHAR</t>
  </si>
  <si>
    <t>147</t>
  </si>
  <si>
    <t>BALARAM SAHU</t>
  </si>
  <si>
    <t>M/78</t>
  </si>
  <si>
    <t>150</t>
  </si>
  <si>
    <t>SUJATA BAKERS AND TRADERS</t>
  </si>
  <si>
    <t>(RUPEES ONE LAKH SEVENTY ONE THOUSAND EIGHT HUNDRED TWENTY ONE ONLY)</t>
  </si>
  <si>
    <t>Bill Date:  30/06/2025
Bill NO : 9338
Total Amount: 171821.00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</si>
</sst>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9"/>
      <color rgb="FF3E4B5B"/>
      <name val="Segoe U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2" fontId="1" fillId="2" borderId="12" xfId="0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/>
    <xf numFmtId="0" fontId="1" fillId="0" borderId="0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4" fontId="4" fillId="0" borderId="0" xfId="0" applyNumberFormat="1" applyFont="1"/>
    <xf numFmtId="0" fontId="5" fillId="2" borderId="0" xfId="0" applyNumberFormat="1" applyFont="1" applyFill="1"/>
    <xf numFmtId="2" fontId="3" fillId="2" borderId="2" xfId="1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2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Border="1"/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2" fontId="2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0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/>
    <xf numFmtId="2" fontId="0" fillId="2" borderId="10" xfId="0" applyNumberFormat="1" applyFont="1" applyFill="1" applyBorder="1"/>
    <xf numFmtId="0" fontId="5" fillId="2" borderId="18" xfId="0" applyNumberFormat="1" applyFont="1" applyFill="1" applyBorder="1" applyAlignment="1">
      <alignment horizontal="center"/>
    </xf>
    <xf numFmtId="0" fontId="5" fillId="2" borderId="19" xfId="0" applyNumberFormat="1" applyFont="1" applyFill="1" applyBorder="1"/>
    <xf numFmtId="0" fontId="5" fillId="2" borderId="19" xfId="0" applyNumberFormat="1" applyFont="1" applyFill="1" applyBorder="1" applyAlignment="1">
      <alignment horizontal="left"/>
    </xf>
    <xf numFmtId="0" fontId="3" fillId="2" borderId="20" xfId="0" applyNumberFormat="1" applyFont="1" applyFill="1" applyBorder="1" applyAlignment="1">
      <alignment horizontal="center"/>
    </xf>
    <xf numFmtId="2" fontId="5" fillId="2" borderId="19" xfId="0" applyNumberFormat="1" applyFont="1" applyFill="1" applyBorder="1"/>
    <xf numFmtId="2" fontId="5" fillId="2" borderId="21" xfId="0" applyNumberFormat="1" applyFont="1" applyFill="1" applyBorder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2" fillId="0" borderId="16" xfId="0" applyNumberFormat="1" applyFont="1" applyBorder="1"/>
    <xf numFmtId="0" fontId="0" fillId="0" borderId="16" xfId="0" applyNumberFormat="1" applyFont="1" applyBorder="1" applyAlignment="1">
      <alignment horizontal="center"/>
    </xf>
    <xf numFmtId="2" fontId="0" fillId="0" borderId="16" xfId="0" applyNumberFormat="1" applyFont="1" applyBorder="1"/>
    <xf numFmtId="2" fontId="0" fillId="0" borderId="17" xfId="0" applyNumberFormat="1" applyFont="1" applyBorder="1"/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4" fontId="0" fillId="0" borderId="0" xfId="0" applyNumberFormat="1" applyFont="1"/>
  </cellXfs>
  <cellStyles count="2">
    <cellStyle name="Normal" xfId="0" builtinId="0"/>
    <cellStyle name="Normal 2" xfId="1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66676</xdr:rowOff>
    </xdr:from>
    <xdr:to>
      <xdr:col>10</xdr:col>
      <xdr:colOff>495299</xdr:colOff>
      <xdr:row>2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6"/>
          <a:ext cx="6162674" cy="800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  <row r="101">
          <cell r="C101" t="str">
            <v>PATTAMUNDAI</v>
          </cell>
          <cell r="D101">
            <v>2.52</v>
          </cell>
        </row>
        <row r="102">
          <cell r="C102" t="str">
            <v>GOKAN</v>
          </cell>
          <cell r="D102">
            <v>2.4700000000000002</v>
          </cell>
        </row>
        <row r="103">
          <cell r="C103" t="str">
            <v>TIKIRI</v>
          </cell>
          <cell r="D103">
            <v>4.5</v>
          </cell>
        </row>
        <row r="104">
          <cell r="C104" t="str">
            <v>KALYANSINGHPUR</v>
          </cell>
          <cell r="D104">
            <v>4.5</v>
          </cell>
        </row>
        <row r="105">
          <cell r="C105" t="str">
            <v>BELIAPAL</v>
          </cell>
          <cell r="D105">
            <v>2.95</v>
          </cell>
        </row>
        <row r="106">
          <cell r="C106" t="str">
            <v>DARINGIBADI</v>
          </cell>
          <cell r="D106">
            <v>4.8</v>
          </cell>
        </row>
        <row r="107">
          <cell r="C107" t="str">
            <v>JAIPATNA</v>
          </cell>
          <cell r="D107">
            <v>4</v>
          </cell>
        </row>
        <row r="108">
          <cell r="C108" t="str">
            <v>CHARAMPA</v>
          </cell>
          <cell r="D108">
            <v>2.5200000000000005</v>
          </cell>
        </row>
        <row r="109">
          <cell r="C109" t="str">
            <v>LUNAHAR</v>
          </cell>
          <cell r="D109">
            <v>2.12</v>
          </cell>
        </row>
        <row r="110">
          <cell r="C110" t="str">
            <v>BANKI</v>
          </cell>
          <cell r="D110">
            <v>2.6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"/>
  <sheetViews>
    <sheetView tabSelected="1" topLeftCell="A22" workbookViewId="0">
      <selection activeCell="S32" sqref="S32"/>
    </sheetView>
  </sheetViews>
  <sheetFormatPr defaultRowHeight="15"/>
  <cols>
    <col min="1" max="1" width="3.42578125" style="1" bestFit="1" customWidth="1"/>
    <col min="2" max="2" width="9.7109375" style="2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7" customWidth="1"/>
    <col min="7" max="7" width="7.7109375" customWidth="1"/>
    <col min="8" max="8" width="8.85546875" customWidth="1"/>
    <col min="9" max="9" width="8.28515625" style="4" bestFit="1" customWidth="1"/>
    <col min="10" max="10" width="9.28515625" customWidth="1"/>
    <col min="11" max="11" width="8.140625" customWidth="1"/>
    <col min="12" max="12" width="7.28515625" customWidth="1"/>
    <col min="13" max="13" width="6.42578125" bestFit="1" customWidth="1"/>
    <col min="14" max="14" width="11.28515625" customWidth="1"/>
    <col min="15" max="15" width="8.42578125" customWidth="1"/>
    <col min="16" max="16" width="10.5703125" customWidth="1"/>
    <col min="17" max="17" width="32.85546875" bestFit="1" customWidth="1"/>
    <col min="18" max="19" width="9.5703125" bestFit="1" customWidth="1"/>
  </cols>
  <sheetData>
    <row r="2" spans="1:21" ht="15.75" thickBot="1"/>
    <row r="3" spans="1:21" ht="78" customHeight="1" thickBo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8" t="s">
        <v>23</v>
      </c>
      <c r="M3" s="39"/>
      <c r="N3" s="39"/>
      <c r="O3" s="39"/>
      <c r="P3" s="40"/>
      <c r="Q3" s="6"/>
    </row>
    <row r="4" spans="1:21" ht="105" customHeight="1" thickBot="1">
      <c r="A4" s="33" t="s">
        <v>24</v>
      </c>
      <c r="B4" s="34"/>
      <c r="C4" s="34"/>
      <c r="D4" s="34"/>
      <c r="E4" s="35"/>
      <c r="F4" s="36"/>
      <c r="G4" s="34"/>
      <c r="H4" s="34"/>
      <c r="I4" s="34"/>
      <c r="J4" s="34"/>
      <c r="K4" s="37"/>
      <c r="L4" s="38" t="s">
        <v>188</v>
      </c>
      <c r="M4" s="39"/>
      <c r="N4" s="39"/>
      <c r="O4" s="39"/>
      <c r="P4" s="40"/>
      <c r="Q4" s="6"/>
      <c r="R4" s="3"/>
      <c r="S4" s="3"/>
    </row>
    <row r="5" spans="1:21" s="21" customFormat="1" ht="30.75" thickBot="1">
      <c r="A5" s="7" t="s">
        <v>7</v>
      </c>
      <c r="B5" s="8" t="s">
        <v>9</v>
      </c>
      <c r="C5" s="9" t="s">
        <v>8</v>
      </c>
      <c r="D5" s="9" t="s">
        <v>12</v>
      </c>
      <c r="E5" s="9" t="s">
        <v>6</v>
      </c>
      <c r="F5" s="9" t="s">
        <v>10</v>
      </c>
      <c r="G5" s="9" t="s">
        <v>13</v>
      </c>
      <c r="H5" s="9" t="s">
        <v>14</v>
      </c>
      <c r="I5" s="10" t="s">
        <v>0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12" t="s">
        <v>21</v>
      </c>
      <c r="Q5" s="24" t="s">
        <v>11</v>
      </c>
      <c r="S5"/>
      <c r="T5"/>
      <c r="U5"/>
    </row>
    <row r="6" spans="1:21" s="21" customFormat="1" ht="17.100000000000001" customHeight="1">
      <c r="A6" s="56">
        <v>1</v>
      </c>
      <c r="B6" s="19" t="s">
        <v>95</v>
      </c>
      <c r="C6" s="19" t="s">
        <v>96</v>
      </c>
      <c r="D6" s="44" t="s">
        <v>22</v>
      </c>
      <c r="E6" s="19" t="s">
        <v>97</v>
      </c>
      <c r="F6" s="19" t="s">
        <v>98</v>
      </c>
      <c r="G6" s="19">
        <v>274</v>
      </c>
      <c r="H6" s="43"/>
      <c r="I6" s="19">
        <v>2063</v>
      </c>
      <c r="J6" s="45">
        <f>VLOOKUP(E6,'[1]SAFE CHEM INDUSTRIES'!$C$4:$D$127,2,FALSE)</f>
        <v>2.82</v>
      </c>
      <c r="K6" s="45">
        <v>75</v>
      </c>
      <c r="L6" s="45">
        <f>G6*2</f>
        <v>548</v>
      </c>
      <c r="M6" s="45">
        <v>30</v>
      </c>
      <c r="N6" s="45">
        <f>I6*J6+L6+M6</f>
        <v>6395.66</v>
      </c>
      <c r="O6" s="45">
        <f>H6*K6</f>
        <v>0</v>
      </c>
      <c r="P6" s="57">
        <f>N6+O6</f>
        <v>6395.66</v>
      </c>
      <c r="Q6" s="54" t="s">
        <v>99</v>
      </c>
    </row>
    <row r="7" spans="1:21" s="21" customFormat="1" ht="17.100000000000001" customHeight="1">
      <c r="A7" s="56">
        <f>A6+1</f>
        <v>2</v>
      </c>
      <c r="B7" s="19" t="s">
        <v>95</v>
      </c>
      <c r="C7" s="19" t="s">
        <v>100</v>
      </c>
      <c r="D7" s="44" t="s">
        <v>22</v>
      </c>
      <c r="E7" s="19" t="s">
        <v>27</v>
      </c>
      <c r="F7" s="19" t="s">
        <v>101</v>
      </c>
      <c r="G7" s="19">
        <v>108</v>
      </c>
      <c r="H7" s="43">
        <v>7</v>
      </c>
      <c r="I7" s="19">
        <v>1805</v>
      </c>
      <c r="J7" s="45">
        <f>VLOOKUP(E7,'[1]SAFE CHEM INDUSTRIES'!$C$4:$D$127,2,FALSE)</f>
        <v>3.22</v>
      </c>
      <c r="K7" s="45">
        <v>75</v>
      </c>
      <c r="L7" s="45">
        <f t="shared" ref="L7:L29" si="0">G7*2</f>
        <v>216</v>
      </c>
      <c r="M7" s="45">
        <v>30</v>
      </c>
      <c r="N7" s="45">
        <f t="shared" ref="N7:N29" si="1">I7*J7+L7+M7</f>
        <v>6058.1</v>
      </c>
      <c r="O7" s="45">
        <f t="shared" ref="O7:O29" si="2">H7*K7</f>
        <v>525</v>
      </c>
      <c r="P7" s="57">
        <f t="shared" ref="P7:P29" si="3">N7+O7</f>
        <v>6583.1</v>
      </c>
      <c r="Q7" s="54" t="s">
        <v>102</v>
      </c>
    </row>
    <row r="8" spans="1:21" s="21" customFormat="1" ht="17.100000000000001" customHeight="1">
      <c r="A8" s="56">
        <f t="shared" ref="A8:A29" si="4">A7+1</f>
        <v>3</v>
      </c>
      <c r="B8" s="19" t="s">
        <v>103</v>
      </c>
      <c r="C8" s="19" t="s">
        <v>104</v>
      </c>
      <c r="D8" s="44" t="s">
        <v>22</v>
      </c>
      <c r="E8" s="19" t="s">
        <v>63</v>
      </c>
      <c r="F8" s="19" t="s">
        <v>105</v>
      </c>
      <c r="G8" s="19">
        <v>102</v>
      </c>
      <c r="H8" s="43">
        <v>3</v>
      </c>
      <c r="I8" s="19">
        <v>1581</v>
      </c>
      <c r="J8" s="45">
        <f>VLOOKUP(E8,'[1]SAFE CHEM INDUSTRIES'!$C$4:$D$127,2,FALSE)</f>
        <v>4.82</v>
      </c>
      <c r="K8" s="45">
        <v>75</v>
      </c>
      <c r="L8" s="45">
        <f t="shared" si="0"/>
        <v>204</v>
      </c>
      <c r="M8" s="45">
        <v>30</v>
      </c>
      <c r="N8" s="45">
        <f t="shared" si="1"/>
        <v>7854.42</v>
      </c>
      <c r="O8" s="45">
        <f t="shared" si="2"/>
        <v>225</v>
      </c>
      <c r="P8" s="57">
        <f t="shared" si="3"/>
        <v>8079.42</v>
      </c>
      <c r="Q8" s="54" t="s">
        <v>106</v>
      </c>
    </row>
    <row r="9" spans="1:21" s="21" customFormat="1" ht="17.100000000000001" customHeight="1">
      <c r="A9" s="56">
        <f t="shared" si="4"/>
        <v>4</v>
      </c>
      <c r="B9" s="19" t="s">
        <v>107</v>
      </c>
      <c r="C9" s="19" t="s">
        <v>108</v>
      </c>
      <c r="D9" s="44" t="s">
        <v>22</v>
      </c>
      <c r="E9" s="19" t="s">
        <v>109</v>
      </c>
      <c r="F9" s="19" t="s">
        <v>110</v>
      </c>
      <c r="G9" s="19">
        <v>619</v>
      </c>
      <c r="H9" s="43">
        <v>2</v>
      </c>
      <c r="I9" s="19">
        <v>4390</v>
      </c>
      <c r="J9" s="46" t="s">
        <v>111</v>
      </c>
      <c r="K9" s="46" t="s">
        <v>111</v>
      </c>
      <c r="L9" s="46" t="s">
        <v>111</v>
      </c>
      <c r="M9" s="45">
        <v>30</v>
      </c>
      <c r="N9" s="45">
        <v>13750</v>
      </c>
      <c r="O9" s="45">
        <v>0</v>
      </c>
      <c r="P9" s="57">
        <f t="shared" si="3"/>
        <v>13750</v>
      </c>
      <c r="Q9" s="54" t="s">
        <v>112</v>
      </c>
    </row>
    <row r="10" spans="1:21" s="21" customFormat="1" ht="17.100000000000001" customHeight="1">
      <c r="A10" s="56">
        <f t="shared" si="4"/>
        <v>5</v>
      </c>
      <c r="B10" s="19" t="s">
        <v>107</v>
      </c>
      <c r="C10" s="19" t="s">
        <v>113</v>
      </c>
      <c r="D10" s="44" t="s">
        <v>22</v>
      </c>
      <c r="E10" s="19" t="s">
        <v>109</v>
      </c>
      <c r="F10" s="19" t="s">
        <v>114</v>
      </c>
      <c r="G10" s="19">
        <v>190</v>
      </c>
      <c r="H10" s="43"/>
      <c r="I10" s="19">
        <v>2308</v>
      </c>
      <c r="J10" s="45">
        <f>VLOOKUP(E10,'[1]SAFE CHEM INDUSTRIES'!$C$4:$D$127,2,FALSE)</f>
        <v>2.62</v>
      </c>
      <c r="K10" s="45">
        <v>75</v>
      </c>
      <c r="L10" s="45">
        <f t="shared" si="0"/>
        <v>380</v>
      </c>
      <c r="M10" s="45">
        <v>30</v>
      </c>
      <c r="N10" s="45">
        <f t="shared" si="1"/>
        <v>6456.96</v>
      </c>
      <c r="O10" s="45">
        <f t="shared" si="2"/>
        <v>0</v>
      </c>
      <c r="P10" s="57">
        <f t="shared" si="3"/>
        <v>6456.96</v>
      </c>
      <c r="Q10" s="54" t="s">
        <v>115</v>
      </c>
    </row>
    <row r="11" spans="1:21" s="21" customFormat="1" ht="17.100000000000001" customHeight="1">
      <c r="A11" s="56">
        <f t="shared" si="4"/>
        <v>6</v>
      </c>
      <c r="B11" s="19" t="s">
        <v>107</v>
      </c>
      <c r="C11" s="19" t="s">
        <v>116</v>
      </c>
      <c r="D11" s="44" t="s">
        <v>22</v>
      </c>
      <c r="E11" s="44" t="s">
        <v>117</v>
      </c>
      <c r="F11" s="19" t="s">
        <v>118</v>
      </c>
      <c r="G11" s="19">
        <v>230</v>
      </c>
      <c r="H11" s="43"/>
      <c r="I11" s="19">
        <v>3064</v>
      </c>
      <c r="J11" s="46" t="s">
        <v>111</v>
      </c>
      <c r="K11" s="46" t="s">
        <v>111</v>
      </c>
      <c r="L11" s="46" t="s">
        <v>111</v>
      </c>
      <c r="M11" s="45">
        <v>30</v>
      </c>
      <c r="N11" s="45">
        <v>9030</v>
      </c>
      <c r="O11" s="45">
        <v>0</v>
      </c>
      <c r="P11" s="57">
        <f t="shared" si="3"/>
        <v>9030</v>
      </c>
      <c r="Q11" s="54" t="s">
        <v>119</v>
      </c>
    </row>
    <row r="12" spans="1:21" s="21" customFormat="1" ht="17.100000000000001" customHeight="1">
      <c r="A12" s="56">
        <f t="shared" si="4"/>
        <v>7</v>
      </c>
      <c r="B12" s="19" t="s">
        <v>120</v>
      </c>
      <c r="C12" s="19" t="s">
        <v>121</v>
      </c>
      <c r="D12" s="44" t="s">
        <v>22</v>
      </c>
      <c r="E12" s="19" t="s">
        <v>4</v>
      </c>
      <c r="F12" s="19" t="s">
        <v>122</v>
      </c>
      <c r="G12" s="19">
        <v>455</v>
      </c>
      <c r="H12" s="43">
        <v>16</v>
      </c>
      <c r="I12" s="19">
        <v>4645</v>
      </c>
      <c r="J12" s="46" t="s">
        <v>111</v>
      </c>
      <c r="K12" s="46" t="s">
        <v>111</v>
      </c>
      <c r="L12" s="46" t="s">
        <v>111</v>
      </c>
      <c r="M12" s="45">
        <v>30</v>
      </c>
      <c r="N12" s="45">
        <v>18250</v>
      </c>
      <c r="O12" s="45">
        <v>0</v>
      </c>
      <c r="P12" s="57">
        <f t="shared" si="3"/>
        <v>18250</v>
      </c>
      <c r="Q12" s="54" t="s">
        <v>123</v>
      </c>
    </row>
    <row r="13" spans="1:21" s="21" customFormat="1" ht="17.100000000000001" customHeight="1">
      <c r="A13" s="56">
        <f t="shared" si="4"/>
        <v>8</v>
      </c>
      <c r="B13" s="19" t="s">
        <v>124</v>
      </c>
      <c r="C13" s="19" t="s">
        <v>125</v>
      </c>
      <c r="D13" s="44" t="s">
        <v>22</v>
      </c>
      <c r="E13" s="19" t="s">
        <v>26</v>
      </c>
      <c r="F13" s="19" t="s">
        <v>126</v>
      </c>
      <c r="G13" s="19">
        <v>145</v>
      </c>
      <c r="H13" s="43">
        <v>5</v>
      </c>
      <c r="I13" s="19">
        <v>1440</v>
      </c>
      <c r="J13" s="45">
        <f>VLOOKUP(E13,'[1]SAFE CHEM INDUSTRIES'!$C$4:$D$127,2,FALSE)</f>
        <v>2.72</v>
      </c>
      <c r="K13" s="45">
        <v>75</v>
      </c>
      <c r="L13" s="45">
        <f t="shared" si="0"/>
        <v>290</v>
      </c>
      <c r="M13" s="45">
        <v>30</v>
      </c>
      <c r="N13" s="45">
        <f t="shared" si="1"/>
        <v>4236.8</v>
      </c>
      <c r="O13" s="45">
        <f t="shared" si="2"/>
        <v>375</v>
      </c>
      <c r="P13" s="57">
        <f t="shared" si="3"/>
        <v>4611.8</v>
      </c>
      <c r="Q13" s="54" t="s">
        <v>127</v>
      </c>
    </row>
    <row r="14" spans="1:21" s="21" customFormat="1" ht="17.100000000000001" customHeight="1">
      <c r="A14" s="56">
        <f t="shared" si="4"/>
        <v>9</v>
      </c>
      <c r="B14" s="19" t="s">
        <v>124</v>
      </c>
      <c r="C14" s="19" t="s">
        <v>128</v>
      </c>
      <c r="D14" s="44" t="s">
        <v>22</v>
      </c>
      <c r="E14" s="19" t="s">
        <v>129</v>
      </c>
      <c r="F14" s="19" t="s">
        <v>130</v>
      </c>
      <c r="G14" s="19">
        <v>116</v>
      </c>
      <c r="H14" s="43">
        <v>5</v>
      </c>
      <c r="I14" s="19">
        <v>1213</v>
      </c>
      <c r="J14" s="45">
        <f>VLOOKUP(E14,'[1]SAFE CHEM INDUSTRIES'!$C$4:$D$127,2,FALSE)</f>
        <v>3.2200000000000006</v>
      </c>
      <c r="K14" s="45">
        <v>75</v>
      </c>
      <c r="L14" s="45">
        <f t="shared" si="0"/>
        <v>232</v>
      </c>
      <c r="M14" s="45">
        <v>30</v>
      </c>
      <c r="N14" s="45">
        <f t="shared" si="1"/>
        <v>4167.8600000000006</v>
      </c>
      <c r="O14" s="45">
        <f t="shared" si="2"/>
        <v>375</v>
      </c>
      <c r="P14" s="57">
        <f t="shared" si="3"/>
        <v>4542.8600000000006</v>
      </c>
      <c r="Q14" s="54" t="s">
        <v>131</v>
      </c>
    </row>
    <row r="15" spans="1:21" s="21" customFormat="1" ht="17.100000000000001" customHeight="1">
      <c r="A15" s="56">
        <f t="shared" si="4"/>
        <v>10</v>
      </c>
      <c r="B15" s="19" t="s">
        <v>124</v>
      </c>
      <c r="C15" s="19" t="s">
        <v>132</v>
      </c>
      <c r="D15" s="44" t="s">
        <v>22</v>
      </c>
      <c r="E15" s="44" t="s">
        <v>133</v>
      </c>
      <c r="F15" s="19" t="s">
        <v>134</v>
      </c>
      <c r="G15" s="19">
        <v>113</v>
      </c>
      <c r="H15" s="43">
        <v>1</v>
      </c>
      <c r="I15" s="19">
        <v>1064</v>
      </c>
      <c r="J15" s="45">
        <f>VLOOKUP(E15,'[1]SAFE CHEM INDUSTRIES'!$C$4:$D$127,2,FALSE)</f>
        <v>1.92</v>
      </c>
      <c r="K15" s="45">
        <v>75</v>
      </c>
      <c r="L15" s="45">
        <f t="shared" si="0"/>
        <v>226</v>
      </c>
      <c r="M15" s="45">
        <v>30</v>
      </c>
      <c r="N15" s="45">
        <f t="shared" si="1"/>
        <v>2298.88</v>
      </c>
      <c r="O15" s="45">
        <f t="shared" si="2"/>
        <v>75</v>
      </c>
      <c r="P15" s="57">
        <f t="shared" si="3"/>
        <v>2373.88</v>
      </c>
      <c r="Q15" s="54" t="s">
        <v>135</v>
      </c>
    </row>
    <row r="16" spans="1:21" s="21" customFormat="1" ht="17.100000000000001" customHeight="1">
      <c r="A16" s="56">
        <f t="shared" si="4"/>
        <v>11</v>
      </c>
      <c r="B16" s="19" t="s">
        <v>136</v>
      </c>
      <c r="C16" s="19" t="s">
        <v>137</v>
      </c>
      <c r="D16" s="44" t="s">
        <v>22</v>
      </c>
      <c r="E16" s="19" t="s">
        <v>138</v>
      </c>
      <c r="F16" s="19" t="s">
        <v>139</v>
      </c>
      <c r="G16" s="19">
        <v>283</v>
      </c>
      <c r="H16" s="43">
        <v>8</v>
      </c>
      <c r="I16" s="19">
        <v>3268</v>
      </c>
      <c r="J16" s="46" t="s">
        <v>111</v>
      </c>
      <c r="K16" s="46" t="s">
        <v>111</v>
      </c>
      <c r="L16" s="46" t="s">
        <v>111</v>
      </c>
      <c r="M16" s="45">
        <v>30</v>
      </c>
      <c r="N16" s="45">
        <v>9030</v>
      </c>
      <c r="O16" s="45">
        <v>0</v>
      </c>
      <c r="P16" s="57">
        <f t="shared" si="3"/>
        <v>9030</v>
      </c>
      <c r="Q16" s="54" t="s">
        <v>140</v>
      </c>
    </row>
    <row r="17" spans="1:19" s="21" customFormat="1" ht="17.100000000000001" customHeight="1">
      <c r="A17" s="56">
        <f t="shared" si="4"/>
        <v>12</v>
      </c>
      <c r="B17" s="47" t="s">
        <v>141</v>
      </c>
      <c r="C17" s="47" t="s">
        <v>142</v>
      </c>
      <c r="D17" s="48" t="s">
        <v>22</v>
      </c>
      <c r="E17" s="48" t="s">
        <v>143</v>
      </c>
      <c r="F17" s="47" t="s">
        <v>144</v>
      </c>
      <c r="G17" s="47">
        <v>16</v>
      </c>
      <c r="H17" s="49"/>
      <c r="I17" s="47">
        <v>220</v>
      </c>
      <c r="J17" s="50" t="s">
        <v>111</v>
      </c>
      <c r="K17" s="50" t="s">
        <v>111</v>
      </c>
      <c r="L17" s="50" t="s">
        <v>111</v>
      </c>
      <c r="M17" s="51">
        <v>30</v>
      </c>
      <c r="N17" s="51">
        <v>2700</v>
      </c>
      <c r="O17" s="51">
        <v>0</v>
      </c>
      <c r="P17" s="58">
        <f t="shared" si="3"/>
        <v>2700</v>
      </c>
      <c r="Q17" s="55" t="s">
        <v>145</v>
      </c>
    </row>
    <row r="18" spans="1:19" s="21" customFormat="1" ht="17.100000000000001" customHeight="1">
      <c r="A18" s="56">
        <f t="shared" si="4"/>
        <v>13</v>
      </c>
      <c r="B18" s="19" t="s">
        <v>146</v>
      </c>
      <c r="C18" s="19" t="s">
        <v>147</v>
      </c>
      <c r="D18" s="44" t="s">
        <v>22</v>
      </c>
      <c r="E18" s="19" t="s">
        <v>148</v>
      </c>
      <c r="F18" s="19" t="s">
        <v>149</v>
      </c>
      <c r="G18" s="19">
        <v>144</v>
      </c>
      <c r="H18" s="43">
        <v>5</v>
      </c>
      <c r="I18" s="19">
        <v>1480</v>
      </c>
      <c r="J18" s="45">
        <f>VLOOKUP(E18,'[1]SAFE CHEM INDUSTRIES'!$C$4:$D$127,2,FALSE)</f>
        <v>2.4200000000000004</v>
      </c>
      <c r="K18" s="45">
        <v>75</v>
      </c>
      <c r="L18" s="45">
        <f t="shared" si="0"/>
        <v>288</v>
      </c>
      <c r="M18" s="45">
        <v>30</v>
      </c>
      <c r="N18" s="45">
        <f t="shared" si="1"/>
        <v>3899.6000000000004</v>
      </c>
      <c r="O18" s="45">
        <f t="shared" si="2"/>
        <v>375</v>
      </c>
      <c r="P18" s="57">
        <f t="shared" si="3"/>
        <v>4274.6000000000004</v>
      </c>
      <c r="Q18" s="54" t="s">
        <v>150</v>
      </c>
    </row>
    <row r="19" spans="1:19" s="21" customFormat="1" ht="17.100000000000001" customHeight="1">
      <c r="A19" s="56">
        <f t="shared" si="4"/>
        <v>14</v>
      </c>
      <c r="B19" s="19" t="s">
        <v>146</v>
      </c>
      <c r="C19" s="19" t="s">
        <v>151</v>
      </c>
      <c r="D19" s="44" t="s">
        <v>22</v>
      </c>
      <c r="E19" s="19" t="s">
        <v>28</v>
      </c>
      <c r="F19" s="19" t="s">
        <v>152</v>
      </c>
      <c r="G19" s="19">
        <v>118</v>
      </c>
      <c r="H19" s="43">
        <v>2</v>
      </c>
      <c r="I19" s="19">
        <v>1308</v>
      </c>
      <c r="J19" s="45">
        <f>VLOOKUP(E19,'[1]SAFE CHEM INDUSTRIES'!$C$4:$D$127,2,FALSE)</f>
        <v>4.0200000000000005</v>
      </c>
      <c r="K19" s="45">
        <v>75</v>
      </c>
      <c r="L19" s="45">
        <f t="shared" si="0"/>
        <v>236</v>
      </c>
      <c r="M19" s="45">
        <v>30</v>
      </c>
      <c r="N19" s="45">
        <f t="shared" si="1"/>
        <v>5524.1600000000008</v>
      </c>
      <c r="O19" s="45">
        <f t="shared" si="2"/>
        <v>150</v>
      </c>
      <c r="P19" s="57">
        <f t="shared" si="3"/>
        <v>5674.1600000000008</v>
      </c>
      <c r="Q19" s="54" t="s">
        <v>153</v>
      </c>
    </row>
    <row r="20" spans="1:19" s="21" customFormat="1" ht="17.100000000000001" customHeight="1">
      <c r="A20" s="56">
        <f t="shared" si="4"/>
        <v>15</v>
      </c>
      <c r="B20" s="19" t="s">
        <v>154</v>
      </c>
      <c r="C20" s="19" t="s">
        <v>155</v>
      </c>
      <c r="D20" s="44" t="s">
        <v>22</v>
      </c>
      <c r="E20" s="19" t="s">
        <v>5</v>
      </c>
      <c r="F20" s="19" t="s">
        <v>156</v>
      </c>
      <c r="G20" s="19">
        <v>204</v>
      </c>
      <c r="H20" s="43">
        <v>7</v>
      </c>
      <c r="I20" s="19">
        <v>2508</v>
      </c>
      <c r="J20" s="45">
        <f>VLOOKUP(E20,'[1]SAFE CHEM INDUSTRIES'!$C$4:$D$127,2,FALSE)</f>
        <v>2.5200000000000005</v>
      </c>
      <c r="K20" s="45">
        <v>75</v>
      </c>
      <c r="L20" s="45">
        <f t="shared" si="0"/>
        <v>408</v>
      </c>
      <c r="M20" s="45">
        <v>30</v>
      </c>
      <c r="N20" s="45">
        <f t="shared" si="1"/>
        <v>6758.1600000000008</v>
      </c>
      <c r="O20" s="45">
        <f t="shared" si="2"/>
        <v>525</v>
      </c>
      <c r="P20" s="57">
        <f t="shared" si="3"/>
        <v>7283.1600000000008</v>
      </c>
      <c r="Q20" s="54" t="s">
        <v>157</v>
      </c>
    </row>
    <row r="21" spans="1:19" s="21" customFormat="1" ht="17.100000000000001" customHeight="1">
      <c r="A21" s="56">
        <f t="shared" si="4"/>
        <v>16</v>
      </c>
      <c r="B21" s="19" t="s">
        <v>158</v>
      </c>
      <c r="C21" s="19" t="s">
        <v>159</v>
      </c>
      <c r="D21" s="44" t="s">
        <v>22</v>
      </c>
      <c r="E21" s="19" t="s">
        <v>3</v>
      </c>
      <c r="F21" s="19" t="s">
        <v>160</v>
      </c>
      <c r="G21" s="19">
        <v>113</v>
      </c>
      <c r="H21" s="43">
        <v>5</v>
      </c>
      <c r="I21" s="19">
        <v>1500</v>
      </c>
      <c r="J21" s="45">
        <f>VLOOKUP(E21,'[1]SAFE CHEM INDUSTRIES'!$C$4:$D$127,2,FALSE)</f>
        <v>4.2700000000000005</v>
      </c>
      <c r="K21" s="45">
        <v>75</v>
      </c>
      <c r="L21" s="45">
        <f t="shared" si="0"/>
        <v>226</v>
      </c>
      <c r="M21" s="45">
        <v>30</v>
      </c>
      <c r="N21" s="45">
        <f t="shared" si="1"/>
        <v>6661.0000000000009</v>
      </c>
      <c r="O21" s="45">
        <f t="shared" si="2"/>
        <v>375</v>
      </c>
      <c r="P21" s="57">
        <f t="shared" si="3"/>
        <v>7036.0000000000009</v>
      </c>
      <c r="Q21" s="54" t="s">
        <v>161</v>
      </c>
    </row>
    <row r="22" spans="1:19" s="21" customFormat="1" ht="17.100000000000001" customHeight="1">
      <c r="A22" s="56">
        <f t="shared" si="4"/>
        <v>17</v>
      </c>
      <c r="B22" s="19" t="s">
        <v>158</v>
      </c>
      <c r="C22" s="19" t="s">
        <v>162</v>
      </c>
      <c r="D22" s="44" t="s">
        <v>22</v>
      </c>
      <c r="E22" s="19" t="s">
        <v>27</v>
      </c>
      <c r="F22" s="19" t="s">
        <v>163</v>
      </c>
      <c r="G22" s="19">
        <v>98</v>
      </c>
      <c r="H22" s="43">
        <v>10</v>
      </c>
      <c r="I22" s="19">
        <v>1772</v>
      </c>
      <c r="J22" s="45">
        <f>VLOOKUP(E22,'[1]SAFE CHEM INDUSTRIES'!$C$4:$D$127,2,FALSE)</f>
        <v>3.22</v>
      </c>
      <c r="K22" s="45">
        <v>75</v>
      </c>
      <c r="L22" s="45">
        <f t="shared" si="0"/>
        <v>196</v>
      </c>
      <c r="M22" s="45">
        <v>30</v>
      </c>
      <c r="N22" s="45">
        <f t="shared" si="1"/>
        <v>5931.84</v>
      </c>
      <c r="O22" s="45">
        <f t="shared" si="2"/>
        <v>750</v>
      </c>
      <c r="P22" s="57">
        <f t="shared" si="3"/>
        <v>6681.84</v>
      </c>
      <c r="Q22" s="54" t="s">
        <v>102</v>
      </c>
    </row>
    <row r="23" spans="1:19" s="21" customFormat="1" ht="17.100000000000001" customHeight="1">
      <c r="A23" s="56">
        <f t="shared" si="4"/>
        <v>18</v>
      </c>
      <c r="B23" s="19" t="s">
        <v>158</v>
      </c>
      <c r="C23" s="19" t="s">
        <v>164</v>
      </c>
      <c r="D23" s="44" t="s">
        <v>22</v>
      </c>
      <c r="E23" s="19" t="s">
        <v>59</v>
      </c>
      <c r="F23" s="19" t="s">
        <v>165</v>
      </c>
      <c r="G23" s="19">
        <v>178</v>
      </c>
      <c r="H23" s="43">
        <v>5</v>
      </c>
      <c r="I23" s="19">
        <v>2205</v>
      </c>
      <c r="J23" s="45">
        <f>VLOOKUP(E23,'[1]SAFE CHEM INDUSTRIES'!$C$4:$D$127,2,FALSE)</f>
        <v>2.52</v>
      </c>
      <c r="K23" s="45">
        <v>75</v>
      </c>
      <c r="L23" s="45">
        <f t="shared" si="0"/>
        <v>356</v>
      </c>
      <c r="M23" s="45">
        <v>30</v>
      </c>
      <c r="N23" s="45">
        <f t="shared" si="1"/>
        <v>5942.6</v>
      </c>
      <c r="O23" s="45">
        <f t="shared" si="2"/>
        <v>375</v>
      </c>
      <c r="P23" s="57">
        <f t="shared" si="3"/>
        <v>6317.6</v>
      </c>
      <c r="Q23" s="54" t="s">
        <v>166</v>
      </c>
    </row>
    <row r="24" spans="1:19" s="21" customFormat="1" ht="17.100000000000001" customHeight="1">
      <c r="A24" s="56">
        <f t="shared" si="4"/>
        <v>19</v>
      </c>
      <c r="B24" s="19" t="s">
        <v>158</v>
      </c>
      <c r="C24" s="19" t="s">
        <v>167</v>
      </c>
      <c r="D24" s="44" t="s">
        <v>22</v>
      </c>
      <c r="E24" s="19" t="s">
        <v>35</v>
      </c>
      <c r="F24" s="19" t="s">
        <v>168</v>
      </c>
      <c r="G24" s="19">
        <v>254</v>
      </c>
      <c r="H24" s="43">
        <v>19</v>
      </c>
      <c r="I24" s="19">
        <v>4378</v>
      </c>
      <c r="J24" s="46" t="s">
        <v>111</v>
      </c>
      <c r="K24" s="46" t="s">
        <v>111</v>
      </c>
      <c r="L24" s="46" t="s">
        <v>111</v>
      </c>
      <c r="M24" s="45">
        <v>30</v>
      </c>
      <c r="N24" s="45">
        <v>11030</v>
      </c>
      <c r="O24" s="45">
        <v>0</v>
      </c>
      <c r="P24" s="57">
        <f t="shared" si="3"/>
        <v>11030</v>
      </c>
      <c r="Q24" s="54" t="s">
        <v>169</v>
      </c>
    </row>
    <row r="25" spans="1:19" s="21" customFormat="1" ht="17.100000000000001" customHeight="1">
      <c r="A25" s="56">
        <f t="shared" si="4"/>
        <v>20</v>
      </c>
      <c r="B25" s="19" t="s">
        <v>170</v>
      </c>
      <c r="C25" s="19" t="s">
        <v>171</v>
      </c>
      <c r="D25" s="44" t="s">
        <v>22</v>
      </c>
      <c r="E25" s="44" t="s">
        <v>30</v>
      </c>
      <c r="F25" s="19" t="s">
        <v>172</v>
      </c>
      <c r="G25" s="19">
        <v>130</v>
      </c>
      <c r="H25" s="43">
        <v>10</v>
      </c>
      <c r="I25" s="19">
        <v>2047</v>
      </c>
      <c r="J25" s="45">
        <f>VLOOKUP(E25,'[1]SAFE CHEM INDUSTRIES'!$C$4:$D$127,2,FALSE)</f>
        <v>4.2700000000000005</v>
      </c>
      <c r="K25" s="45">
        <v>75</v>
      </c>
      <c r="L25" s="45">
        <f t="shared" si="0"/>
        <v>260</v>
      </c>
      <c r="M25" s="45">
        <v>30</v>
      </c>
      <c r="N25" s="45">
        <f t="shared" si="1"/>
        <v>9030.69</v>
      </c>
      <c r="O25" s="45">
        <f t="shared" si="2"/>
        <v>750</v>
      </c>
      <c r="P25" s="57">
        <f t="shared" si="3"/>
        <v>9780.69</v>
      </c>
      <c r="Q25" s="54" t="s">
        <v>173</v>
      </c>
    </row>
    <row r="26" spans="1:19" s="21" customFormat="1" ht="17.100000000000001" customHeight="1">
      <c r="A26" s="56">
        <f t="shared" si="4"/>
        <v>21</v>
      </c>
      <c r="B26" s="19" t="s">
        <v>170</v>
      </c>
      <c r="C26" s="19" t="s">
        <v>174</v>
      </c>
      <c r="D26" s="44" t="s">
        <v>22</v>
      </c>
      <c r="E26" s="19" t="s">
        <v>175</v>
      </c>
      <c r="F26" s="19" t="s">
        <v>176</v>
      </c>
      <c r="G26" s="19">
        <v>159</v>
      </c>
      <c r="H26" s="43">
        <v>1</v>
      </c>
      <c r="I26" s="19">
        <v>1148</v>
      </c>
      <c r="J26" s="45">
        <f>VLOOKUP(E26,'[1]SAFE CHEM INDUSTRIES'!$C$4:$D$127,2,FALSE)</f>
        <v>4.57</v>
      </c>
      <c r="K26" s="45">
        <v>75</v>
      </c>
      <c r="L26" s="45">
        <f t="shared" si="0"/>
        <v>318</v>
      </c>
      <c r="M26" s="45">
        <v>30</v>
      </c>
      <c r="N26" s="45">
        <f t="shared" si="1"/>
        <v>5594.3600000000006</v>
      </c>
      <c r="O26" s="45">
        <f t="shared" si="2"/>
        <v>75</v>
      </c>
      <c r="P26" s="57">
        <f t="shared" si="3"/>
        <v>5669.3600000000006</v>
      </c>
      <c r="Q26" s="54" t="s">
        <v>177</v>
      </c>
    </row>
    <row r="27" spans="1:19" s="21" customFormat="1" ht="17.100000000000001" customHeight="1">
      <c r="A27" s="56">
        <f t="shared" si="4"/>
        <v>22</v>
      </c>
      <c r="B27" s="19" t="s">
        <v>170</v>
      </c>
      <c r="C27" s="19" t="s">
        <v>178</v>
      </c>
      <c r="D27" s="44" t="s">
        <v>22</v>
      </c>
      <c r="E27" s="44" t="s">
        <v>117</v>
      </c>
      <c r="F27" s="19" t="s">
        <v>179</v>
      </c>
      <c r="G27" s="19">
        <v>192</v>
      </c>
      <c r="H27" s="43">
        <v>10</v>
      </c>
      <c r="I27" s="19">
        <v>3233</v>
      </c>
      <c r="J27" s="46" t="s">
        <v>111</v>
      </c>
      <c r="K27" s="46" t="s">
        <v>111</v>
      </c>
      <c r="L27" s="46" t="s">
        <v>111</v>
      </c>
      <c r="M27" s="45">
        <v>30</v>
      </c>
      <c r="N27" s="52">
        <v>9230</v>
      </c>
      <c r="O27" s="45">
        <v>0</v>
      </c>
      <c r="P27" s="57">
        <v>9030</v>
      </c>
      <c r="Q27" s="54" t="s">
        <v>99</v>
      </c>
    </row>
    <row r="28" spans="1:19" s="21" customFormat="1" ht="17.100000000000001" customHeight="1">
      <c r="A28" s="56">
        <f t="shared" si="4"/>
        <v>23</v>
      </c>
      <c r="B28" s="19" t="s">
        <v>170</v>
      </c>
      <c r="C28" s="19" t="s">
        <v>180</v>
      </c>
      <c r="D28" s="44" t="s">
        <v>22</v>
      </c>
      <c r="E28" s="19" t="s">
        <v>181</v>
      </c>
      <c r="F28" s="19" t="s">
        <v>182</v>
      </c>
      <c r="G28" s="19">
        <v>105</v>
      </c>
      <c r="H28" s="43">
        <v>3</v>
      </c>
      <c r="I28" s="19">
        <v>1403</v>
      </c>
      <c r="J28" s="45">
        <f>VLOOKUP(E28,'[1]SAFE CHEM INDUSTRIES'!$C$4:$D$127,2,FALSE)</f>
        <v>2.12</v>
      </c>
      <c r="K28" s="45">
        <v>75</v>
      </c>
      <c r="L28" s="45">
        <f t="shared" si="0"/>
        <v>210</v>
      </c>
      <c r="M28" s="45">
        <v>30</v>
      </c>
      <c r="N28" s="45">
        <f t="shared" si="1"/>
        <v>3214.36</v>
      </c>
      <c r="O28" s="45">
        <f t="shared" si="2"/>
        <v>225</v>
      </c>
      <c r="P28" s="57">
        <f t="shared" si="3"/>
        <v>3439.36</v>
      </c>
      <c r="Q28" s="54" t="s">
        <v>183</v>
      </c>
    </row>
    <row r="29" spans="1:19" s="21" customFormat="1" ht="17.100000000000001" customHeight="1" thickBot="1">
      <c r="A29" s="65">
        <f t="shared" si="4"/>
        <v>24</v>
      </c>
      <c r="B29" s="66" t="s">
        <v>170</v>
      </c>
      <c r="C29" s="66" t="s">
        <v>184</v>
      </c>
      <c r="D29" s="67" t="s">
        <v>22</v>
      </c>
      <c r="E29" s="66" t="s">
        <v>66</v>
      </c>
      <c r="F29" s="66" t="s">
        <v>185</v>
      </c>
      <c r="G29" s="66">
        <v>124</v>
      </c>
      <c r="H29" s="68"/>
      <c r="I29" s="66">
        <v>1094</v>
      </c>
      <c r="J29" s="69">
        <f>VLOOKUP(E29,'[1]SAFE CHEM INDUSTRIES'!$C$4:$D$127,2,FALSE)</f>
        <v>3.2200000000000006</v>
      </c>
      <c r="K29" s="69">
        <v>75</v>
      </c>
      <c r="L29" s="69">
        <f t="shared" si="0"/>
        <v>248</v>
      </c>
      <c r="M29" s="69">
        <v>30</v>
      </c>
      <c r="N29" s="69">
        <f t="shared" si="1"/>
        <v>3800.6800000000007</v>
      </c>
      <c r="O29" s="69">
        <f t="shared" si="2"/>
        <v>0</v>
      </c>
      <c r="P29" s="70">
        <f t="shared" si="3"/>
        <v>3800.6800000000007</v>
      </c>
      <c r="Q29" s="54" t="s">
        <v>186</v>
      </c>
    </row>
    <row r="30" spans="1:19" s="21" customFormat="1" ht="17.100000000000001" customHeight="1" thickBot="1">
      <c r="A30" s="71" t="s">
        <v>187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  <c r="P30" s="74">
        <f>ROUND(SUM(P6:P29),0)</f>
        <v>171821</v>
      </c>
      <c r="Q30" s="53"/>
    </row>
    <row r="31" spans="1:19" s="21" customFormat="1" ht="17.100000000000001" customHeight="1" thickBot="1">
      <c r="A31" s="59"/>
      <c r="B31" s="60"/>
      <c r="C31" s="60"/>
      <c r="D31" s="61"/>
      <c r="E31" s="60"/>
      <c r="F31" s="60"/>
      <c r="G31" s="62">
        <f>SUM(G6:G29)</f>
        <v>4470</v>
      </c>
      <c r="H31" s="62">
        <f>SUM(H6:H29)</f>
        <v>124</v>
      </c>
      <c r="I31" s="62">
        <f>SUM(I6:I29)</f>
        <v>51137</v>
      </c>
      <c r="J31" s="63"/>
      <c r="K31" s="63"/>
      <c r="L31" s="63"/>
      <c r="M31" s="63"/>
      <c r="N31" s="63"/>
      <c r="O31" s="63"/>
      <c r="P31" s="64"/>
      <c r="Q31" s="23"/>
    </row>
    <row r="32" spans="1:19" ht="35.25" customHeight="1" thickBot="1">
      <c r="A32" s="25" t="s">
        <v>94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7"/>
      <c r="Q32" s="14"/>
      <c r="S32" s="3"/>
    </row>
    <row r="33" spans="1:18" ht="46.5" customHeight="1" thickBot="1">
      <c r="A33" s="28" t="s">
        <v>29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  <c r="Q33" s="22"/>
      <c r="R33" s="3"/>
    </row>
    <row r="34" spans="1:18">
      <c r="Q34" s="13"/>
    </row>
    <row r="35" spans="1:18">
      <c r="Q35" s="13"/>
    </row>
    <row r="36" spans="1:18">
      <c r="Q36" s="13"/>
    </row>
    <row r="37" spans="1:18">
      <c r="Q37" s="13"/>
    </row>
    <row r="39" spans="1:18">
      <c r="O39" s="75"/>
    </row>
  </sheetData>
  <sortState ref="B4:Q41">
    <sortCondition ref="B4:B41"/>
    <sortCondition ref="C4:C41"/>
  </sortState>
  <mergeCells count="8">
    <mergeCell ref="A32:P32"/>
    <mergeCell ref="A33:P33"/>
    <mergeCell ref="A3:K3"/>
    <mergeCell ref="A4:E4"/>
    <mergeCell ref="F4:K4"/>
    <mergeCell ref="L4:P4"/>
    <mergeCell ref="L3:P3"/>
    <mergeCell ref="A30:O30"/>
  </mergeCells>
  <conditionalFormatting sqref="I38:I1048576 I3 I34:I36">
    <cfRule type="duplicateValues" dxfId="3" priority="37"/>
  </conditionalFormatting>
  <conditionalFormatting sqref="I5">
    <cfRule type="duplicateValues" dxfId="2" priority="4"/>
  </conditionalFormatting>
  <conditionalFormatting sqref="E5">
    <cfRule type="duplicateValues" dxfId="1" priority="3"/>
  </conditionalFormatting>
  <pageMargins left="0.39370078740157483" right="0.15748031496062992" top="0.47244094488188981" bottom="0.51181102362204722" header="0.51181102362204722" footer="0.27559055118110237"/>
  <pageSetup paperSize="9" fitToWidth="0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41" t="s">
        <v>92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>
      <c r="A2" s="17" t="s">
        <v>7</v>
      </c>
      <c r="B2" s="18" t="s">
        <v>9</v>
      </c>
      <c r="C2" s="17" t="s">
        <v>8</v>
      </c>
      <c r="D2" s="17" t="s">
        <v>12</v>
      </c>
      <c r="E2" s="17" t="s">
        <v>6</v>
      </c>
      <c r="F2" s="17" t="s">
        <v>10</v>
      </c>
      <c r="G2" s="17" t="s">
        <v>93</v>
      </c>
      <c r="H2" s="19"/>
      <c r="I2" s="19"/>
      <c r="J2" s="19"/>
    </row>
    <row r="3" spans="1:10">
      <c r="A3" s="20">
        <v>1</v>
      </c>
      <c r="B3" s="5" t="s">
        <v>36</v>
      </c>
      <c r="C3" s="5" t="s">
        <v>37</v>
      </c>
      <c r="D3" s="15" t="s">
        <v>22</v>
      </c>
      <c r="E3" s="5" t="s">
        <v>35</v>
      </c>
      <c r="F3" s="5" t="s">
        <v>38</v>
      </c>
      <c r="G3" s="5">
        <v>150</v>
      </c>
      <c r="H3" s="19"/>
      <c r="I3" s="19"/>
      <c r="J3" s="19"/>
    </row>
    <row r="4" spans="1:10">
      <c r="A4" s="20">
        <f>A3+1</f>
        <v>2</v>
      </c>
      <c r="B4" s="5" t="s">
        <v>39</v>
      </c>
      <c r="C4" s="5" t="s">
        <v>40</v>
      </c>
      <c r="D4" s="15" t="s">
        <v>22</v>
      </c>
      <c r="E4" s="5" t="s">
        <v>3</v>
      </c>
      <c r="F4" s="5" t="s">
        <v>41</v>
      </c>
      <c r="G4" s="5">
        <v>135</v>
      </c>
      <c r="H4" s="19"/>
      <c r="I4" s="19"/>
      <c r="J4" s="19"/>
    </row>
    <row r="5" spans="1:10">
      <c r="A5" s="20">
        <f t="shared" ref="A5:A23" si="0">A4+1</f>
        <v>3</v>
      </c>
      <c r="B5" s="5" t="s">
        <v>42</v>
      </c>
      <c r="C5" s="5" t="s">
        <v>43</v>
      </c>
      <c r="D5" s="15" t="s">
        <v>22</v>
      </c>
      <c r="E5" s="5" t="s">
        <v>2</v>
      </c>
      <c r="F5" s="5" t="s">
        <v>44</v>
      </c>
      <c r="G5" s="5">
        <v>283</v>
      </c>
      <c r="H5" s="19"/>
      <c r="I5" s="19"/>
      <c r="J5" s="19"/>
    </row>
    <row r="6" spans="1:10">
      <c r="A6" s="20">
        <f t="shared" si="0"/>
        <v>4</v>
      </c>
      <c r="B6" s="5" t="s">
        <v>45</v>
      </c>
      <c r="C6" s="5" t="s">
        <v>46</v>
      </c>
      <c r="D6" s="15" t="s">
        <v>22</v>
      </c>
      <c r="E6" s="5" t="s">
        <v>27</v>
      </c>
      <c r="F6" s="5" t="s">
        <v>47</v>
      </c>
      <c r="G6" s="5">
        <v>65</v>
      </c>
      <c r="H6" s="19"/>
      <c r="I6" s="19"/>
      <c r="J6" s="19"/>
    </row>
    <row r="7" spans="1:10">
      <c r="A7" s="20">
        <f t="shared" si="0"/>
        <v>5</v>
      </c>
      <c r="B7" s="5" t="s">
        <v>48</v>
      </c>
      <c r="C7" s="5" t="s">
        <v>49</v>
      </c>
      <c r="D7" s="15" t="s">
        <v>22</v>
      </c>
      <c r="E7" s="5" t="s">
        <v>50</v>
      </c>
      <c r="F7" s="5" t="s">
        <v>51</v>
      </c>
      <c r="G7" s="5">
        <v>155</v>
      </c>
      <c r="H7" s="19"/>
      <c r="I7" s="19"/>
      <c r="J7" s="19"/>
    </row>
    <row r="8" spans="1:10">
      <c r="A8" s="20">
        <f t="shared" si="0"/>
        <v>6</v>
      </c>
      <c r="B8" s="5" t="s">
        <v>48</v>
      </c>
      <c r="C8" s="5" t="s">
        <v>52</v>
      </c>
      <c r="D8" s="15" t="s">
        <v>22</v>
      </c>
      <c r="E8" s="5" t="s">
        <v>4</v>
      </c>
      <c r="F8" s="5" t="s">
        <v>53</v>
      </c>
      <c r="G8" s="5">
        <v>312</v>
      </c>
      <c r="H8" s="19"/>
      <c r="I8" s="19"/>
      <c r="J8" s="19"/>
    </row>
    <row r="9" spans="1:10">
      <c r="A9" s="20">
        <f t="shared" si="0"/>
        <v>7</v>
      </c>
      <c r="B9" s="5" t="s">
        <v>54</v>
      </c>
      <c r="C9" s="5" t="s">
        <v>55</v>
      </c>
      <c r="D9" s="15" t="s">
        <v>22</v>
      </c>
      <c r="E9" s="5" t="s">
        <v>28</v>
      </c>
      <c r="F9" s="5" t="s">
        <v>56</v>
      </c>
      <c r="G9" s="5">
        <v>141</v>
      </c>
      <c r="H9" s="19"/>
      <c r="I9" s="19"/>
      <c r="J9" s="19"/>
    </row>
    <row r="10" spans="1:10">
      <c r="A10" s="20">
        <f t="shared" si="0"/>
        <v>8</v>
      </c>
      <c r="B10" s="5" t="s">
        <v>57</v>
      </c>
      <c r="C10" s="5" t="s">
        <v>58</v>
      </c>
      <c r="D10" s="15" t="s">
        <v>22</v>
      </c>
      <c r="E10" s="5" t="s">
        <v>59</v>
      </c>
      <c r="F10" s="5" t="s">
        <v>60</v>
      </c>
      <c r="G10" s="5">
        <v>183</v>
      </c>
      <c r="H10" s="19"/>
      <c r="I10" s="19"/>
      <c r="J10" s="19"/>
    </row>
    <row r="11" spans="1:10">
      <c r="A11" s="20">
        <f t="shared" si="0"/>
        <v>9</v>
      </c>
      <c r="B11" s="5" t="s">
        <v>61</v>
      </c>
      <c r="C11" s="5" t="s">
        <v>62</v>
      </c>
      <c r="D11" s="15" t="s">
        <v>22</v>
      </c>
      <c r="E11" s="5" t="s">
        <v>63</v>
      </c>
      <c r="F11" s="5" t="s">
        <v>64</v>
      </c>
      <c r="G11" s="5">
        <v>177</v>
      </c>
      <c r="H11" s="19"/>
      <c r="I11" s="19"/>
      <c r="J11" s="19"/>
    </row>
    <row r="12" spans="1:10">
      <c r="A12" s="20">
        <f t="shared" si="0"/>
        <v>10</v>
      </c>
      <c r="B12" s="5" t="s">
        <v>61</v>
      </c>
      <c r="C12" s="5" t="s">
        <v>65</v>
      </c>
      <c r="D12" s="15" t="s">
        <v>22</v>
      </c>
      <c r="E12" s="5" t="s">
        <v>66</v>
      </c>
      <c r="F12" s="5" t="s">
        <v>67</v>
      </c>
      <c r="G12" s="5">
        <v>170</v>
      </c>
      <c r="H12" s="19"/>
      <c r="I12" s="19"/>
      <c r="J12" s="19"/>
    </row>
    <row r="13" spans="1:10">
      <c r="A13" s="20">
        <f t="shared" si="0"/>
        <v>11</v>
      </c>
      <c r="B13" s="5" t="s">
        <v>68</v>
      </c>
      <c r="C13" s="5" t="s">
        <v>69</v>
      </c>
      <c r="D13" s="15" t="s">
        <v>22</v>
      </c>
      <c r="E13" s="5" t="s">
        <v>32</v>
      </c>
      <c r="F13" s="5" t="s">
        <v>70</v>
      </c>
      <c r="G13" s="5">
        <v>122</v>
      </c>
      <c r="H13" s="19"/>
      <c r="I13" s="19"/>
      <c r="J13" s="19"/>
    </row>
    <row r="14" spans="1:10">
      <c r="A14" s="20">
        <f t="shared" si="0"/>
        <v>12</v>
      </c>
      <c r="B14" s="5" t="s">
        <v>68</v>
      </c>
      <c r="C14" s="5" t="s">
        <v>71</v>
      </c>
      <c r="D14" s="15" t="s">
        <v>22</v>
      </c>
      <c r="E14" s="5" t="s">
        <v>1</v>
      </c>
      <c r="F14" s="5" t="s">
        <v>72</v>
      </c>
      <c r="G14" s="5">
        <v>285</v>
      </c>
      <c r="H14" s="19"/>
      <c r="I14" s="19"/>
      <c r="J14" s="19"/>
    </row>
    <row r="15" spans="1:10">
      <c r="A15" s="20">
        <f t="shared" si="0"/>
        <v>13</v>
      </c>
      <c r="B15" s="5" t="s">
        <v>73</v>
      </c>
      <c r="C15" s="5" t="s">
        <v>74</v>
      </c>
      <c r="D15" s="15" t="s">
        <v>22</v>
      </c>
      <c r="E15" s="5" t="s">
        <v>2</v>
      </c>
      <c r="F15" s="5" t="s">
        <v>75</v>
      </c>
      <c r="G15" s="5">
        <v>226</v>
      </c>
      <c r="H15" s="19"/>
      <c r="I15" s="19"/>
      <c r="J15" s="19"/>
    </row>
    <row r="16" spans="1:10">
      <c r="A16" s="20">
        <f t="shared" si="0"/>
        <v>14</v>
      </c>
      <c r="B16" s="5" t="s">
        <v>73</v>
      </c>
      <c r="C16" s="5" t="s">
        <v>76</v>
      </c>
      <c r="D16" s="15" t="s">
        <v>22</v>
      </c>
      <c r="E16" s="16" t="s">
        <v>30</v>
      </c>
      <c r="F16" s="5" t="s">
        <v>77</v>
      </c>
      <c r="G16" s="5">
        <v>118</v>
      </c>
      <c r="H16" s="19"/>
      <c r="I16" s="19"/>
      <c r="J16" s="19"/>
    </row>
    <row r="17" spans="1:10">
      <c r="A17" s="20">
        <f t="shared" si="0"/>
        <v>15</v>
      </c>
      <c r="B17" s="5" t="s">
        <v>73</v>
      </c>
      <c r="C17" s="5" t="s">
        <v>78</v>
      </c>
      <c r="D17" s="15" t="s">
        <v>22</v>
      </c>
      <c r="E17" s="5" t="s">
        <v>3</v>
      </c>
      <c r="F17" s="5" t="s">
        <v>79</v>
      </c>
      <c r="G17" s="5">
        <v>138</v>
      </c>
      <c r="H17" s="19"/>
      <c r="I17" s="19"/>
      <c r="J17" s="19"/>
    </row>
    <row r="18" spans="1:10">
      <c r="A18" s="20">
        <f t="shared" si="0"/>
        <v>16</v>
      </c>
      <c r="B18" s="5" t="s">
        <v>73</v>
      </c>
      <c r="C18" s="5" t="s">
        <v>80</v>
      </c>
      <c r="D18" s="15" t="s">
        <v>22</v>
      </c>
      <c r="E18" s="5" t="s">
        <v>25</v>
      </c>
      <c r="F18" s="5" t="s">
        <v>81</v>
      </c>
      <c r="G18" s="5">
        <v>188</v>
      </c>
      <c r="H18" s="19"/>
      <c r="I18" s="19"/>
      <c r="J18" s="19"/>
    </row>
    <row r="19" spans="1:10">
      <c r="A19" s="20">
        <f t="shared" si="0"/>
        <v>17</v>
      </c>
      <c r="B19" s="5" t="s">
        <v>73</v>
      </c>
      <c r="C19" s="5" t="s">
        <v>82</v>
      </c>
      <c r="D19" s="15" t="s">
        <v>22</v>
      </c>
      <c r="E19" s="5" t="s">
        <v>33</v>
      </c>
      <c r="F19" s="5" t="s">
        <v>83</v>
      </c>
      <c r="G19" s="5">
        <v>179</v>
      </c>
      <c r="H19" s="19"/>
      <c r="I19" s="19"/>
      <c r="J19" s="19"/>
    </row>
    <row r="20" spans="1:10">
      <c r="A20" s="20">
        <f t="shared" si="0"/>
        <v>18</v>
      </c>
      <c r="B20" s="5" t="s">
        <v>73</v>
      </c>
      <c r="C20" s="5" t="s">
        <v>84</v>
      </c>
      <c r="D20" s="15" t="s">
        <v>22</v>
      </c>
      <c r="E20" s="5" t="s">
        <v>5</v>
      </c>
      <c r="F20" s="5" t="s">
        <v>85</v>
      </c>
      <c r="G20" s="5">
        <v>143</v>
      </c>
      <c r="H20" s="19"/>
      <c r="I20" s="19"/>
      <c r="J20" s="19"/>
    </row>
    <row r="21" spans="1:10">
      <c r="A21" s="20">
        <f t="shared" si="0"/>
        <v>19</v>
      </c>
      <c r="B21" s="5" t="s">
        <v>73</v>
      </c>
      <c r="C21" s="5" t="s">
        <v>86</v>
      </c>
      <c r="D21" s="15" t="s">
        <v>22</v>
      </c>
      <c r="E21" s="5" t="s">
        <v>26</v>
      </c>
      <c r="F21" s="5" t="s">
        <v>87</v>
      </c>
      <c r="G21" s="5">
        <v>77</v>
      </c>
      <c r="H21" s="19"/>
      <c r="I21" s="19"/>
      <c r="J21" s="19"/>
    </row>
    <row r="22" spans="1:10">
      <c r="A22" s="20">
        <f t="shared" si="0"/>
        <v>20</v>
      </c>
      <c r="B22" s="5" t="s">
        <v>73</v>
      </c>
      <c r="C22" s="5" t="s">
        <v>88</v>
      </c>
      <c r="D22" s="15" t="s">
        <v>22</v>
      </c>
      <c r="E22" s="5" t="s">
        <v>34</v>
      </c>
      <c r="F22" s="5" t="s">
        <v>89</v>
      </c>
      <c r="G22" s="5">
        <v>84</v>
      </c>
      <c r="H22" s="19"/>
      <c r="I22" s="19"/>
      <c r="J22" s="19"/>
    </row>
    <row r="23" spans="1:10">
      <c r="A23" s="20">
        <f t="shared" si="0"/>
        <v>21</v>
      </c>
      <c r="B23" s="5" t="s">
        <v>73</v>
      </c>
      <c r="C23" s="5" t="s">
        <v>90</v>
      </c>
      <c r="D23" s="15" t="s">
        <v>22</v>
      </c>
      <c r="E23" s="5" t="s">
        <v>31</v>
      </c>
      <c r="F23" s="5" t="s">
        <v>91</v>
      </c>
      <c r="G23" s="5">
        <v>118</v>
      </c>
      <c r="H23" s="19"/>
      <c r="I23" s="19"/>
      <c r="J23" s="19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2025-07-12T07:35:07Z</cp:lastPrinted>
  <dcterms:created xsi:type="dcterms:W3CDTF">2023-03-12T08:28:15Z</dcterms:created>
  <dcterms:modified xsi:type="dcterms:W3CDTF">2025-07-12T07:35:08Z</dcterms:modified>
</cp:coreProperties>
</file>