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Invoice!$A$3:$O$58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I56" i="1"/>
  <c r="H56"/>
  <c r="G56"/>
  <c r="L54"/>
  <c r="K54"/>
  <c r="M54" s="1"/>
  <c r="L53"/>
  <c r="K53"/>
  <c r="M53" s="1"/>
  <c r="L52"/>
  <c r="K52"/>
  <c r="M52" s="1"/>
  <c r="L51"/>
  <c r="K51"/>
  <c r="M51" s="1"/>
  <c r="L50"/>
  <c r="K50"/>
  <c r="M50" s="1"/>
  <c r="L49"/>
  <c r="K49"/>
  <c r="M49" s="1"/>
  <c r="L48"/>
  <c r="K48"/>
  <c r="M48" s="1"/>
  <c r="L47"/>
  <c r="K47"/>
  <c r="M47" s="1"/>
  <c r="L46"/>
  <c r="K46"/>
  <c r="M46" s="1"/>
  <c r="L45"/>
  <c r="K45"/>
  <c r="M45" s="1"/>
  <c r="L44"/>
  <c r="K44"/>
  <c r="M44" s="1"/>
  <c r="L43"/>
  <c r="K43"/>
  <c r="M43" s="1"/>
  <c r="L42"/>
  <c r="K42"/>
  <c r="M42" s="1"/>
  <c r="L41"/>
  <c r="K41"/>
  <c r="M41" s="1"/>
  <c r="L40"/>
  <c r="K40"/>
  <c r="M40" s="1"/>
  <c r="L39"/>
  <c r="K39"/>
  <c r="M39" s="1"/>
  <c r="L38"/>
  <c r="K38"/>
  <c r="M38" s="1"/>
  <c r="L37"/>
  <c r="K37"/>
  <c r="M37" s="1"/>
  <c r="L36"/>
  <c r="K36"/>
  <c r="M36" s="1"/>
  <c r="L35"/>
  <c r="K35"/>
  <c r="M35" s="1"/>
  <c r="L34"/>
  <c r="K34"/>
  <c r="M34" s="1"/>
  <c r="L33"/>
  <c r="K33"/>
  <c r="M33" s="1"/>
  <c r="L32"/>
  <c r="K32"/>
  <c r="M32" s="1"/>
  <c r="L31"/>
  <c r="K31"/>
  <c r="M31" s="1"/>
  <c r="L30"/>
  <c r="K30"/>
  <c r="M30" s="1"/>
  <c r="L29"/>
  <c r="K29"/>
  <c r="M29" s="1"/>
  <c r="L28"/>
  <c r="K28"/>
  <c r="M28" s="1"/>
  <c r="L27"/>
  <c r="K27"/>
  <c r="M27" s="1"/>
  <c r="L26"/>
  <c r="K26"/>
  <c r="M26" s="1"/>
  <c r="L25"/>
  <c r="M25" s="1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L4"/>
  <c r="K4"/>
  <c r="L56" l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4"/>
  <c r="M55" s="1"/>
  <c r="L2" i="2"/>
</calcChain>
</file>

<file path=xl/sharedStrings.xml><?xml version="1.0" encoding="utf-8"?>
<sst xmlns="http://schemas.openxmlformats.org/spreadsheetml/2006/main" count="348" uniqueCount="226">
  <si>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</si>
  <si>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</si>
  <si>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</si>
  <si>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</si>
  <si>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</si>
  <si>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</si>
  <si>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</si>
  <si>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</si>
  <si>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</si>
  <si>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</si>
  <si>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</si>
  <si>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</si>
  <si>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</si>
  <si>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</si>
  <si>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</si>
  <si>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</si>
  <si>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</si>
  <si>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</si>
  <si>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</si>
  <si>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</si>
  <si>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</si>
  <si>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</si>
  <si>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</si>
  <si>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</si>
  <si>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</si>
  <si>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</si>
  <si>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</si>
  <si>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</si>
  <si>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</si>
  <si>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03/3/2025</t>
  </si>
  <si>
    <t>PL/JA/27062</t>
  </si>
  <si>
    <t>544</t>
  </si>
  <si>
    <t>BANBARADA</t>
  </si>
  <si>
    <t>TRISHA ENTERPRISES</t>
  </si>
  <si>
    <t>PL/JA/27064</t>
  </si>
  <si>
    <t>545</t>
  </si>
  <si>
    <t>JALESWAR</t>
  </si>
  <si>
    <t>P S AGENCIES</t>
  </si>
  <si>
    <t>PL/JA/27066</t>
  </si>
  <si>
    <t>546</t>
  </si>
  <si>
    <t>04/3/2025</t>
  </si>
  <si>
    <t>PL/JA/27137</t>
  </si>
  <si>
    <t>547</t>
  </si>
  <si>
    <t>07/3/2025</t>
  </si>
  <si>
    <t>PL/JA/27359</t>
  </si>
  <si>
    <t>548</t>
  </si>
  <si>
    <t>BALASORE</t>
  </si>
  <si>
    <t>A R ENTERPRISES</t>
  </si>
  <si>
    <t>PL/JA/27360</t>
  </si>
  <si>
    <t>N-22</t>
  </si>
  <si>
    <t>PL/JA/27374</t>
  </si>
  <si>
    <t>549</t>
  </si>
  <si>
    <t>G UDAYAGIRI</t>
  </si>
  <si>
    <t>SISIR CHANDRA MAHAPATRA</t>
  </si>
  <si>
    <t>08/3/2025</t>
  </si>
  <si>
    <t>PL/JA/27481</t>
  </si>
  <si>
    <t>550</t>
  </si>
  <si>
    <t>10/3/2025</t>
  </si>
  <si>
    <t>PL/JA/27565</t>
  </si>
  <si>
    <t>552</t>
  </si>
  <si>
    <t>PL/JA/27581</t>
  </si>
  <si>
    <t>551</t>
  </si>
  <si>
    <t>HINJILICUT</t>
  </si>
  <si>
    <t xml:space="preserve">RAJARAO PLY AND HARDWARE </t>
  </si>
  <si>
    <t>PL/JA/27620</t>
  </si>
  <si>
    <t>553</t>
  </si>
  <si>
    <t>BALIKUDA</t>
  </si>
  <si>
    <t>MAHAVIR TRADING CO</t>
  </si>
  <si>
    <t>11/3/2025</t>
  </si>
  <si>
    <t>PL/JA/27619</t>
  </si>
  <si>
    <t>554</t>
  </si>
  <si>
    <t>JAGAMARA</t>
  </si>
  <si>
    <t>UNIQUE COLOURS AND HARDWARE</t>
  </si>
  <si>
    <t>13/3/2025</t>
  </si>
  <si>
    <t>PL/JA/27783</t>
  </si>
  <si>
    <t>557</t>
  </si>
  <si>
    <t>RAIRANGPUR</t>
  </si>
  <si>
    <t>S AND K ENTERPRISES</t>
  </si>
  <si>
    <t>PL/JA/27809</t>
  </si>
  <si>
    <t>555</t>
  </si>
  <si>
    <t>KHALLIKOTE</t>
  </si>
  <si>
    <t>SAMAIRA INTERIOR</t>
  </si>
  <si>
    <t>18/3/2025</t>
  </si>
  <si>
    <t>PL/JA/27989</t>
  </si>
  <si>
    <t>558</t>
  </si>
  <si>
    <t>KALYANPUR DIGAPAHANDI</t>
  </si>
  <si>
    <t>HOME BUILD SOLUTION</t>
  </si>
  <si>
    <t>PL/JA/27994</t>
  </si>
  <si>
    <t>559</t>
  </si>
  <si>
    <t>PRATAPNAGAR</t>
  </si>
  <si>
    <t>OMM SAI DESIGNS</t>
  </si>
  <si>
    <t>PL/JA/27995</t>
  </si>
  <si>
    <t>560</t>
  </si>
  <si>
    <t>PL/JA/27996</t>
  </si>
  <si>
    <t>561</t>
  </si>
  <si>
    <t>NISCHINTAKOILI</t>
  </si>
  <si>
    <t>BAJRANG HARDWARE AND PAINTS</t>
  </si>
  <si>
    <t>19/3/2025</t>
  </si>
  <si>
    <t>PL/JA/28042</t>
  </si>
  <si>
    <t>562</t>
  </si>
  <si>
    <t>RAIKIA</t>
  </si>
  <si>
    <t>RAJA HARDWARE AND COLOUR</t>
  </si>
  <si>
    <t>21/3/2025</t>
  </si>
  <si>
    <t>PL/JA/28206</t>
  </si>
  <si>
    <t>564</t>
  </si>
  <si>
    <t>BHANJANAGAR</t>
  </si>
  <si>
    <t>SABITA ENTERPRISES</t>
  </si>
  <si>
    <t>22/3/2025</t>
  </si>
  <si>
    <t>PL/JA/28297</t>
  </si>
  <si>
    <t>565</t>
  </si>
  <si>
    <t>ASKA</t>
  </si>
  <si>
    <t>KALINGA HARDWARE AND PLY HOUSE</t>
  </si>
  <si>
    <t>PL/JA/28325</t>
  </si>
  <si>
    <t>566</t>
  </si>
  <si>
    <t>KALYANPUR</t>
  </si>
  <si>
    <t>SAIKRUPA CEMENT PRODUCTS</t>
  </si>
  <si>
    <t>25/3/2025</t>
  </si>
  <si>
    <t>PL/JA/28481</t>
  </si>
  <si>
    <t>567</t>
  </si>
  <si>
    <t>PL/JA/28482</t>
  </si>
  <si>
    <t>568</t>
  </si>
  <si>
    <t>KODALA</t>
  </si>
  <si>
    <t xml:space="preserve">B S TRADERS </t>
  </si>
  <si>
    <t>PL/JA/28490</t>
  </si>
  <si>
    <t>569</t>
  </si>
  <si>
    <t>26/3/2025</t>
  </si>
  <si>
    <t>PL/JA/28532</t>
  </si>
  <si>
    <t>570</t>
  </si>
  <si>
    <t>MOTIGANJ</t>
  </si>
  <si>
    <t xml:space="preserve">MATRUSHAKTI CEMENT WORKS </t>
  </si>
  <si>
    <t>27/3/2025</t>
  </si>
  <si>
    <t>PL/JA/28581</t>
  </si>
  <si>
    <t>572</t>
  </si>
  <si>
    <t>PL/JA/28627</t>
  </si>
  <si>
    <t>573</t>
  </si>
  <si>
    <t>PL/JA/28638</t>
  </si>
  <si>
    <t>571</t>
  </si>
  <si>
    <t>BERHAMPUR</t>
  </si>
  <si>
    <t xml:space="preserve">SAI BABITA TRADERS </t>
  </si>
  <si>
    <t>PL/JA/28707</t>
  </si>
  <si>
    <t>575</t>
  </si>
  <si>
    <t>GHASIPURA</t>
  </si>
  <si>
    <t>MAHAVIR HARDWARE STORE</t>
  </si>
  <si>
    <t>PL/JA/28708</t>
  </si>
  <si>
    <t>574</t>
  </si>
  <si>
    <t>BIDUBAZAR</t>
  </si>
  <si>
    <t>S P ENTERPRISES</t>
  </si>
  <si>
    <t>PL/JA/28709</t>
  </si>
  <si>
    <t>576</t>
  </si>
  <si>
    <t>MATHASAHI</t>
  </si>
  <si>
    <t>PIYUSH PAINTS AND HARDWARE</t>
  </si>
  <si>
    <t>PL/JA/28712</t>
  </si>
  <si>
    <t>N-23</t>
  </si>
  <si>
    <t>28/3/2025</t>
  </si>
  <si>
    <t>PL/JA/28724</t>
  </si>
  <si>
    <t>578</t>
  </si>
  <si>
    <t xml:space="preserve">BELLAGUNTHA </t>
  </si>
  <si>
    <t>MAA MANGALA GLASS HOUSE</t>
  </si>
  <si>
    <t>PL/JA/28749</t>
  </si>
  <si>
    <t>579</t>
  </si>
  <si>
    <t>KUDIA</t>
  </si>
  <si>
    <t>MAA LAXMI PAINTS</t>
  </si>
  <si>
    <t>29/3/2025</t>
  </si>
  <si>
    <t>PL/JA/28867</t>
  </si>
  <si>
    <t>580</t>
  </si>
  <si>
    <t>KAMAKHYANAGAR</t>
  </si>
  <si>
    <t>KALINGA HARDWARE</t>
  </si>
  <si>
    <t>PL/JA/28868</t>
  </si>
  <si>
    <t>581</t>
  </si>
  <si>
    <t>THAKURMUNDA</t>
  </si>
  <si>
    <t>KUNDU HARDWARE</t>
  </si>
  <si>
    <t>PL/JA/28897</t>
  </si>
  <si>
    <t>582</t>
  </si>
  <si>
    <t>THAKURPATNA</t>
  </si>
  <si>
    <t>LAXMI NARAYAN TRADERS K</t>
  </si>
  <si>
    <t>30/3/2025</t>
  </si>
  <si>
    <t>PL/JA/29028</t>
  </si>
  <si>
    <t>583</t>
  </si>
  <si>
    <t>GANGAPUR</t>
  </si>
  <si>
    <t>SIDHESWARI TRADERS</t>
  </si>
  <si>
    <t>PL/JA/29029</t>
  </si>
  <si>
    <t>584</t>
  </si>
  <si>
    <t>BALIPADAR</t>
  </si>
  <si>
    <t>MAHARANA ENTERPRISES</t>
  </si>
  <si>
    <t>PL/JA/29030</t>
  </si>
  <si>
    <t>585</t>
  </si>
  <si>
    <t>BUGUDA</t>
  </si>
  <si>
    <t>LAXMI NARAYAN SANITARY</t>
  </si>
  <si>
    <t>PL/JA/29031</t>
  </si>
  <si>
    <t>586</t>
  </si>
  <si>
    <t>31/3/2025</t>
  </si>
  <si>
    <t>PL/JA/29032</t>
  </si>
  <si>
    <t>587</t>
  </si>
  <si>
    <t>PL/JA/29053</t>
  </si>
  <si>
    <t>589</t>
  </si>
  <si>
    <t>DERA</t>
  </si>
  <si>
    <t>SAHOO HARDWARE</t>
  </si>
  <si>
    <t>PL/JA/29058</t>
  </si>
  <si>
    <t>590</t>
  </si>
  <si>
    <t>KHANDAETA</t>
  </si>
  <si>
    <t>MAA TARINI ENTERPRISE</t>
  </si>
  <si>
    <t>PL/JA/29059</t>
  </si>
  <si>
    <t>591</t>
  </si>
  <si>
    <t>BASTA</t>
  </si>
  <si>
    <t>RAGHUNATH JEW HARDWARE STORE</t>
  </si>
  <si>
    <t>PL/JA/29070</t>
  </si>
  <si>
    <t>592</t>
  </si>
  <si>
    <t>RUPSA</t>
  </si>
  <si>
    <t xml:space="preserve">BANSHI ENTERPRISES </t>
  </si>
  <si>
    <t>PL/JA/29101</t>
  </si>
  <si>
    <t>593</t>
  </si>
  <si>
    <t>BADAGADA</t>
  </si>
  <si>
    <t xml:space="preserve">UTKAL HARDWARE PAINTS </t>
  </si>
  <si>
    <t>PL/JA/29102</t>
  </si>
  <si>
    <t>594</t>
  </si>
  <si>
    <t>KANAKADURGA HARDWARE STORE</t>
  </si>
  <si>
    <t>PL/JA/29103</t>
  </si>
  <si>
    <t>595</t>
  </si>
  <si>
    <t>CHARICHHAK</t>
  </si>
  <si>
    <t>SAI SHANKAR HARDWARE STORE</t>
  </si>
  <si>
    <t>PL/JA/29104</t>
  </si>
  <si>
    <t>596</t>
  </si>
  <si>
    <t>PIPILI</t>
  </si>
  <si>
    <t>MOHANTY AND CO</t>
  </si>
  <si>
    <t>(RUPEES FIFTY THOUSAND FIVE HUNDRED FORTY ONLY)</t>
  </si>
  <si>
    <t>Bill Date: 31/03/2025
Bill No : 39148
Total Amount: 50540.00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</si>
</sst>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7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0" fillId="2" borderId="12" xfId="0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2" fontId="0" fillId="2" borderId="18" xfId="0" applyNumberForma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2" borderId="15" xfId="0" applyNumberFormat="1" applyFill="1" applyBorder="1" applyAlignment="1">
      <alignment vertical="center"/>
    </xf>
    <xf numFmtId="0" fontId="0" fillId="2" borderId="0" xfId="0" applyFill="1" applyBorder="1"/>
    <xf numFmtId="0" fontId="3" fillId="2" borderId="1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0" fillId="2" borderId="20" xfId="0" applyFill="1" applyBorder="1" applyAlignment="1">
      <alignment vertical="center" wrapText="1"/>
    </xf>
    <xf numFmtId="165" fontId="0" fillId="2" borderId="20" xfId="0" applyNumberFormat="1" applyFill="1" applyBorder="1" applyAlignment="1">
      <alignment vertical="center"/>
    </xf>
    <xf numFmtId="2" fontId="0" fillId="2" borderId="20" xfId="0" applyNumberFormat="1" applyFill="1" applyBorder="1" applyAlignment="1">
      <alignment vertical="center"/>
    </xf>
    <xf numFmtId="2" fontId="0" fillId="2" borderId="21" xfId="0" applyNumberFormat="1" applyFill="1" applyBorder="1" applyAlignment="1">
      <alignment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2" fontId="1" fillId="2" borderId="8" xfId="0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2" borderId="22" xfId="0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2" fontId="1" fillId="2" borderId="2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585597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5147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  <row r="152">
          <cell r="C152" t="str">
            <v>KALYANPUR DIGAPAHANDI</v>
          </cell>
          <cell r="D152">
            <v>265</v>
          </cell>
          <cell r="E152">
            <v>3.25</v>
          </cell>
        </row>
        <row r="153">
          <cell r="C153" t="str">
            <v>HINJILICUT</v>
          </cell>
          <cell r="D153">
            <v>230</v>
          </cell>
          <cell r="E153">
            <v>2.75</v>
          </cell>
        </row>
        <row r="154">
          <cell r="C154" t="str">
            <v>KHALLIKOTE</v>
          </cell>
          <cell r="D154">
            <v>270</v>
          </cell>
          <cell r="E154">
            <v>3.25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uu.ac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topLeftCell="A28" workbookViewId="0">
      <selection activeCell="P50" sqref="P50:P51"/>
    </sheetView>
  </sheetViews>
  <sheetFormatPr defaultColWidth="9.140625" defaultRowHeight="15"/>
  <cols>
    <col min="1" max="1" width="4.28515625" style="1" customWidth="1"/>
    <col min="2" max="2" width="9.7109375" style="14" bestFit="1" customWidth="1"/>
    <col min="3" max="3" width="12.140625" style="1" customWidth="1"/>
    <col min="4" max="4" width="5.140625" style="1" customWidth="1"/>
    <col min="5" max="5" width="6.42578125" style="1" bestFit="1" customWidth="1"/>
    <col min="6" max="6" width="17.28515625" style="1" customWidth="1"/>
    <col min="7" max="7" width="6" style="1" bestFit="1" customWidth="1"/>
    <col min="8" max="8" width="10.140625" style="13" customWidth="1"/>
    <col min="9" max="9" width="10" style="13" bestFit="1" customWidth="1"/>
    <col min="10" max="10" width="7" style="1" customWidth="1"/>
    <col min="11" max="11" width="5.85546875" style="15" bestFit="1" customWidth="1"/>
    <col min="12" max="12" width="8.85546875" style="15" customWidth="1"/>
    <col min="13" max="13" width="10.140625" style="15" customWidth="1"/>
    <col min="14" max="14" width="38.28515625" style="1" bestFit="1" customWidth="1"/>
    <col min="15" max="15" width="11.5703125" style="1" bestFit="1" customWidth="1"/>
    <col min="16" max="16384" width="9.140625" style="1"/>
  </cols>
  <sheetData>
    <row r="1" spans="1:14" ht="83.25" customHeight="1" thickBot="1">
      <c r="A1" s="34"/>
      <c r="B1" s="35"/>
      <c r="C1" s="35"/>
      <c r="D1" s="35"/>
      <c r="E1" s="35"/>
      <c r="F1" s="35"/>
      <c r="G1" s="35"/>
      <c r="H1" s="35"/>
      <c r="I1" s="32" t="s">
        <v>22</v>
      </c>
      <c r="J1" s="32"/>
      <c r="K1" s="32"/>
      <c r="L1" s="32"/>
      <c r="M1" s="33"/>
    </row>
    <row r="2" spans="1:14" s="12" customFormat="1" ht="76.5" customHeight="1" thickBot="1">
      <c r="A2" s="36" t="s">
        <v>28</v>
      </c>
      <c r="B2" s="37"/>
      <c r="C2" s="37"/>
      <c r="D2" s="37"/>
      <c r="E2" s="37"/>
      <c r="F2" s="37"/>
      <c r="G2" s="37"/>
      <c r="H2" s="38"/>
      <c r="I2" s="30" t="s">
        <v>225</v>
      </c>
      <c r="J2" s="30"/>
      <c r="K2" s="30"/>
      <c r="L2" s="30"/>
      <c r="M2" s="31"/>
      <c r="N2" s="15"/>
    </row>
    <row r="3" spans="1:14" ht="26.25" thickBot="1">
      <c r="A3" s="17" t="s">
        <v>14</v>
      </c>
      <c r="B3" s="18" t="s">
        <v>16</v>
      </c>
      <c r="C3" s="19" t="s">
        <v>23</v>
      </c>
      <c r="D3" s="19" t="s">
        <v>1</v>
      </c>
      <c r="E3" s="19" t="s">
        <v>3</v>
      </c>
      <c r="F3" s="19" t="s">
        <v>24</v>
      </c>
      <c r="G3" s="19" t="s">
        <v>5</v>
      </c>
      <c r="H3" s="20" t="s">
        <v>6</v>
      </c>
      <c r="I3" s="20" t="s">
        <v>7</v>
      </c>
      <c r="J3" s="19" t="s">
        <v>8</v>
      </c>
      <c r="K3" s="21" t="s">
        <v>9</v>
      </c>
      <c r="L3" s="21" t="s">
        <v>27</v>
      </c>
      <c r="M3" s="22" t="s">
        <v>26</v>
      </c>
      <c r="N3" s="16" t="s">
        <v>13</v>
      </c>
    </row>
    <row r="4" spans="1:14" ht="15.95" customHeight="1">
      <c r="A4" s="39">
        <v>1</v>
      </c>
      <c r="B4" s="40" t="s">
        <v>29</v>
      </c>
      <c r="C4" s="40" t="s">
        <v>30</v>
      </c>
      <c r="D4" s="40" t="s">
        <v>31</v>
      </c>
      <c r="E4" s="41" t="s">
        <v>12</v>
      </c>
      <c r="F4" s="42" t="s">
        <v>32</v>
      </c>
      <c r="G4" s="40">
        <v>11</v>
      </c>
      <c r="H4" s="43">
        <v>202</v>
      </c>
      <c r="I4" s="43">
        <v>202</v>
      </c>
      <c r="J4" s="40">
        <v>60</v>
      </c>
      <c r="K4" s="44">
        <f>VLOOKUP(F4,'[1]PRIMCO INDUSTRIES'!$C$3:$E$154,3,FALSE)</f>
        <v>2</v>
      </c>
      <c r="L4" s="44">
        <f>G4*3</f>
        <v>33</v>
      </c>
      <c r="M4" s="45">
        <f>I4*K4+L4</f>
        <v>437</v>
      </c>
      <c r="N4" s="46" t="s">
        <v>33</v>
      </c>
    </row>
    <row r="5" spans="1:14" s="23" customFormat="1" ht="15.95" customHeight="1">
      <c r="A5" s="47">
        <f>A4+1</f>
        <v>2</v>
      </c>
      <c r="B5" s="48" t="s">
        <v>29</v>
      </c>
      <c r="C5" s="48" t="s">
        <v>34</v>
      </c>
      <c r="D5" s="48" t="s">
        <v>35</v>
      </c>
      <c r="E5" s="49" t="s">
        <v>12</v>
      </c>
      <c r="F5" s="50" t="s">
        <v>36</v>
      </c>
      <c r="G5" s="48">
        <v>1</v>
      </c>
      <c r="H5" s="51">
        <v>6</v>
      </c>
      <c r="I5" s="51">
        <v>50</v>
      </c>
      <c r="J5" s="48">
        <v>250</v>
      </c>
      <c r="K5" s="52">
        <f>VLOOKUP(F5,'[1]PRIMCO INDUSTRIES'!$C$3:$E$154,3,FALSE)</f>
        <v>2.75</v>
      </c>
      <c r="L5" s="52">
        <f t="shared" ref="L5:L54" si="0">G5*3</f>
        <v>3</v>
      </c>
      <c r="M5" s="53">
        <f t="shared" ref="M5:M54" si="1">I5*K5+L5</f>
        <v>140.5</v>
      </c>
      <c r="N5" s="46" t="s">
        <v>37</v>
      </c>
    </row>
    <row r="6" spans="1:14" ht="15.95" customHeight="1">
      <c r="A6" s="47">
        <f t="shared" ref="A6:A54" si="2">A5+1</f>
        <v>3</v>
      </c>
      <c r="B6" s="48" t="s">
        <v>29</v>
      </c>
      <c r="C6" s="48" t="s">
        <v>38</v>
      </c>
      <c r="D6" s="48" t="s">
        <v>39</v>
      </c>
      <c r="E6" s="49" t="s">
        <v>12</v>
      </c>
      <c r="F6" s="50" t="s">
        <v>32</v>
      </c>
      <c r="G6" s="48">
        <v>2</v>
      </c>
      <c r="H6" s="51">
        <v>20</v>
      </c>
      <c r="I6" s="51">
        <v>80</v>
      </c>
      <c r="J6" s="48">
        <v>60</v>
      </c>
      <c r="K6" s="52">
        <f>VLOOKUP(F6,'[1]PRIMCO INDUSTRIES'!$C$3:$E$154,3,FALSE)</f>
        <v>2</v>
      </c>
      <c r="L6" s="52">
        <f t="shared" si="0"/>
        <v>6</v>
      </c>
      <c r="M6" s="53">
        <f t="shared" si="1"/>
        <v>166</v>
      </c>
      <c r="N6" s="46" t="s">
        <v>33</v>
      </c>
    </row>
    <row r="7" spans="1:14" ht="15.95" customHeight="1">
      <c r="A7" s="47">
        <f t="shared" si="2"/>
        <v>4</v>
      </c>
      <c r="B7" s="48" t="s">
        <v>40</v>
      </c>
      <c r="C7" s="48" t="s">
        <v>41</v>
      </c>
      <c r="D7" s="48" t="s">
        <v>42</v>
      </c>
      <c r="E7" s="49" t="s">
        <v>12</v>
      </c>
      <c r="F7" s="50" t="s">
        <v>36</v>
      </c>
      <c r="G7" s="48">
        <v>1</v>
      </c>
      <c r="H7" s="51">
        <v>6</v>
      </c>
      <c r="I7" s="51">
        <v>50</v>
      </c>
      <c r="J7" s="48">
        <v>250</v>
      </c>
      <c r="K7" s="52">
        <f>VLOOKUP(F7,'[1]PRIMCO INDUSTRIES'!$C$3:$E$154,3,FALSE)</f>
        <v>2.75</v>
      </c>
      <c r="L7" s="52">
        <f t="shared" si="0"/>
        <v>3</v>
      </c>
      <c r="M7" s="53">
        <f t="shared" si="1"/>
        <v>140.5</v>
      </c>
      <c r="N7" s="46" t="s">
        <v>37</v>
      </c>
    </row>
    <row r="8" spans="1:14" ht="15.95" customHeight="1">
      <c r="A8" s="47">
        <f t="shared" si="2"/>
        <v>5</v>
      </c>
      <c r="B8" s="48" t="s">
        <v>43</v>
      </c>
      <c r="C8" s="48" t="s">
        <v>44</v>
      </c>
      <c r="D8" s="48" t="s">
        <v>45</v>
      </c>
      <c r="E8" s="49" t="s">
        <v>12</v>
      </c>
      <c r="F8" s="50" t="s">
        <v>46</v>
      </c>
      <c r="G8" s="48">
        <v>9</v>
      </c>
      <c r="H8" s="51">
        <v>100</v>
      </c>
      <c r="I8" s="51">
        <v>150</v>
      </c>
      <c r="J8" s="48">
        <v>200</v>
      </c>
      <c r="K8" s="52">
        <f>VLOOKUP(F8,'[1]PRIMCO INDUSTRIES'!$C$3:$E$154,3,FALSE)</f>
        <v>2.75</v>
      </c>
      <c r="L8" s="52">
        <f t="shared" si="0"/>
        <v>27</v>
      </c>
      <c r="M8" s="53">
        <f t="shared" si="1"/>
        <v>439.5</v>
      </c>
      <c r="N8" s="46" t="s">
        <v>47</v>
      </c>
    </row>
    <row r="9" spans="1:14" ht="15.95" customHeight="1">
      <c r="A9" s="47">
        <f t="shared" si="2"/>
        <v>6</v>
      </c>
      <c r="B9" s="48" t="s">
        <v>43</v>
      </c>
      <c r="C9" s="48" t="s">
        <v>48</v>
      </c>
      <c r="D9" s="48" t="s">
        <v>49</v>
      </c>
      <c r="E9" s="49" t="s">
        <v>12</v>
      </c>
      <c r="F9" s="50" t="s">
        <v>46</v>
      </c>
      <c r="G9" s="48">
        <v>2</v>
      </c>
      <c r="H9" s="51">
        <v>12</v>
      </c>
      <c r="I9" s="51">
        <v>20</v>
      </c>
      <c r="J9" s="48">
        <v>200</v>
      </c>
      <c r="K9" s="52">
        <f>VLOOKUP(F9,'[1]PRIMCO INDUSTRIES'!$C$3:$E$154,3,FALSE)</f>
        <v>2.75</v>
      </c>
      <c r="L9" s="52">
        <f t="shared" si="0"/>
        <v>6</v>
      </c>
      <c r="M9" s="53">
        <f t="shared" si="1"/>
        <v>61</v>
      </c>
      <c r="N9" s="46" t="s">
        <v>47</v>
      </c>
    </row>
    <row r="10" spans="1:14" ht="15.95" customHeight="1">
      <c r="A10" s="47">
        <f t="shared" si="2"/>
        <v>7</v>
      </c>
      <c r="B10" s="48" t="s">
        <v>43</v>
      </c>
      <c r="C10" s="48" t="s">
        <v>50</v>
      </c>
      <c r="D10" s="48" t="s">
        <v>51</v>
      </c>
      <c r="E10" s="49" t="s">
        <v>12</v>
      </c>
      <c r="F10" s="50" t="s">
        <v>52</v>
      </c>
      <c r="G10" s="48">
        <v>16</v>
      </c>
      <c r="H10" s="51">
        <v>262</v>
      </c>
      <c r="I10" s="51">
        <v>300</v>
      </c>
      <c r="J10" s="48">
        <v>280</v>
      </c>
      <c r="K10" s="52">
        <f>VLOOKUP(F10,'[1]PRIMCO INDUSTRIES'!$C$3:$E$154,3,FALSE)</f>
        <v>3.25</v>
      </c>
      <c r="L10" s="52">
        <f t="shared" si="0"/>
        <v>48</v>
      </c>
      <c r="M10" s="53">
        <f t="shared" si="1"/>
        <v>1023</v>
      </c>
      <c r="N10" s="46" t="s">
        <v>53</v>
      </c>
    </row>
    <row r="11" spans="1:14" ht="15.95" customHeight="1">
      <c r="A11" s="47">
        <f t="shared" si="2"/>
        <v>8</v>
      </c>
      <c r="B11" s="48" t="s">
        <v>54</v>
      </c>
      <c r="C11" s="48" t="s">
        <v>55</v>
      </c>
      <c r="D11" s="48" t="s">
        <v>56</v>
      </c>
      <c r="E11" s="49" t="s">
        <v>12</v>
      </c>
      <c r="F11" s="50" t="s">
        <v>32</v>
      </c>
      <c r="G11" s="48">
        <v>16</v>
      </c>
      <c r="H11" s="51">
        <v>316</v>
      </c>
      <c r="I11" s="51">
        <v>316</v>
      </c>
      <c r="J11" s="48">
        <v>60</v>
      </c>
      <c r="K11" s="52">
        <f>VLOOKUP(F11,'[1]PRIMCO INDUSTRIES'!$C$3:$E$154,3,FALSE)</f>
        <v>2</v>
      </c>
      <c r="L11" s="52">
        <f t="shared" si="0"/>
        <v>48</v>
      </c>
      <c r="M11" s="53">
        <f t="shared" si="1"/>
        <v>680</v>
      </c>
      <c r="N11" s="46" t="s">
        <v>33</v>
      </c>
    </row>
    <row r="12" spans="1:14" ht="15.95" customHeight="1">
      <c r="A12" s="47">
        <f t="shared" si="2"/>
        <v>9</v>
      </c>
      <c r="B12" s="48" t="s">
        <v>57</v>
      </c>
      <c r="C12" s="48" t="s">
        <v>58</v>
      </c>
      <c r="D12" s="48" t="s">
        <v>59</v>
      </c>
      <c r="E12" s="49" t="s">
        <v>12</v>
      </c>
      <c r="F12" s="50" t="s">
        <v>32</v>
      </c>
      <c r="G12" s="48">
        <v>5</v>
      </c>
      <c r="H12" s="51">
        <v>100</v>
      </c>
      <c r="I12" s="51">
        <v>100</v>
      </c>
      <c r="J12" s="48">
        <v>60</v>
      </c>
      <c r="K12" s="52">
        <f>VLOOKUP(F12,'[1]PRIMCO INDUSTRIES'!$C$3:$E$154,3,FALSE)</f>
        <v>2</v>
      </c>
      <c r="L12" s="52">
        <f t="shared" si="0"/>
        <v>15</v>
      </c>
      <c r="M12" s="53">
        <f t="shared" si="1"/>
        <v>215</v>
      </c>
      <c r="N12" s="46" t="s">
        <v>33</v>
      </c>
    </row>
    <row r="13" spans="1:14" ht="15.95" customHeight="1">
      <c r="A13" s="47">
        <f t="shared" si="2"/>
        <v>10</v>
      </c>
      <c r="B13" s="48" t="s">
        <v>57</v>
      </c>
      <c r="C13" s="48" t="s">
        <v>60</v>
      </c>
      <c r="D13" s="48" t="s">
        <v>61</v>
      </c>
      <c r="E13" s="49" t="s">
        <v>12</v>
      </c>
      <c r="F13" s="54" t="s">
        <v>62</v>
      </c>
      <c r="G13" s="48">
        <v>26</v>
      </c>
      <c r="H13" s="51">
        <v>246</v>
      </c>
      <c r="I13" s="51">
        <v>300</v>
      </c>
      <c r="J13" s="48">
        <v>230</v>
      </c>
      <c r="K13" s="52">
        <f>VLOOKUP(F13,'[1]PRIMCO INDUSTRIES'!$C$3:$E$154,3,FALSE)</f>
        <v>2.75</v>
      </c>
      <c r="L13" s="52">
        <f t="shared" si="0"/>
        <v>78</v>
      </c>
      <c r="M13" s="53">
        <f t="shared" si="1"/>
        <v>903</v>
      </c>
      <c r="N13" s="46" t="s">
        <v>63</v>
      </c>
    </row>
    <row r="14" spans="1:14" ht="15.95" customHeight="1">
      <c r="A14" s="47">
        <f t="shared" si="2"/>
        <v>11</v>
      </c>
      <c r="B14" s="48" t="s">
        <v>57</v>
      </c>
      <c r="C14" s="48" t="s">
        <v>64</v>
      </c>
      <c r="D14" s="48" t="s">
        <v>65</v>
      </c>
      <c r="E14" s="49" t="s">
        <v>12</v>
      </c>
      <c r="F14" s="50" t="s">
        <v>66</v>
      </c>
      <c r="G14" s="48">
        <v>30</v>
      </c>
      <c r="H14" s="51">
        <v>500</v>
      </c>
      <c r="I14" s="51">
        <v>500</v>
      </c>
      <c r="J14" s="48">
        <v>70</v>
      </c>
      <c r="K14" s="52">
        <f>VLOOKUP(F14,'[1]PRIMCO INDUSTRIES'!$C$3:$E$154,3,FALSE)</f>
        <v>2</v>
      </c>
      <c r="L14" s="52">
        <f t="shared" si="0"/>
        <v>90</v>
      </c>
      <c r="M14" s="53">
        <f t="shared" si="1"/>
        <v>1090</v>
      </c>
      <c r="N14" s="46" t="s">
        <v>67</v>
      </c>
    </row>
    <row r="15" spans="1:14" ht="15.95" customHeight="1">
      <c r="A15" s="47">
        <f t="shared" si="2"/>
        <v>12</v>
      </c>
      <c r="B15" s="48" t="s">
        <v>68</v>
      </c>
      <c r="C15" s="48" t="s">
        <v>69</v>
      </c>
      <c r="D15" s="48" t="s">
        <v>70</v>
      </c>
      <c r="E15" s="49" t="s">
        <v>12</v>
      </c>
      <c r="F15" s="50" t="s">
        <v>71</v>
      </c>
      <c r="G15" s="48">
        <v>5</v>
      </c>
      <c r="H15" s="51">
        <v>100</v>
      </c>
      <c r="I15" s="51">
        <v>200</v>
      </c>
      <c r="J15" s="48">
        <v>40</v>
      </c>
      <c r="K15" s="52">
        <f>VLOOKUP(F15,'[1]PRIMCO INDUSTRIES'!$C$3:$E$154,3,FALSE)</f>
        <v>2</v>
      </c>
      <c r="L15" s="52">
        <f t="shared" si="0"/>
        <v>15</v>
      </c>
      <c r="M15" s="53">
        <f t="shared" si="1"/>
        <v>415</v>
      </c>
      <c r="N15" s="55" t="s">
        <v>72</v>
      </c>
    </row>
    <row r="16" spans="1:14" ht="15.95" customHeight="1">
      <c r="A16" s="47">
        <f t="shared" si="2"/>
        <v>13</v>
      </c>
      <c r="B16" s="48" t="s">
        <v>73</v>
      </c>
      <c r="C16" s="48" t="s">
        <v>74</v>
      </c>
      <c r="D16" s="48" t="s">
        <v>75</v>
      </c>
      <c r="E16" s="49" t="s">
        <v>12</v>
      </c>
      <c r="F16" s="50" t="s">
        <v>76</v>
      </c>
      <c r="G16" s="48">
        <v>13</v>
      </c>
      <c r="H16" s="51">
        <v>200</v>
      </c>
      <c r="I16" s="51">
        <v>300</v>
      </c>
      <c r="J16" s="48">
        <v>270</v>
      </c>
      <c r="K16" s="52">
        <f>VLOOKUP(F16,'[1]PRIMCO INDUSTRIES'!$C$3:$E$154,3,FALSE)</f>
        <v>3.25</v>
      </c>
      <c r="L16" s="52">
        <f t="shared" si="0"/>
        <v>39</v>
      </c>
      <c r="M16" s="53">
        <f t="shared" si="1"/>
        <v>1014</v>
      </c>
      <c r="N16" s="46" t="s">
        <v>77</v>
      </c>
    </row>
    <row r="17" spans="1:14" ht="15.95" customHeight="1">
      <c r="A17" s="47">
        <f t="shared" si="2"/>
        <v>14</v>
      </c>
      <c r="B17" s="48" t="s">
        <v>73</v>
      </c>
      <c r="C17" s="48" t="s">
        <v>78</v>
      </c>
      <c r="D17" s="48" t="s">
        <v>79</v>
      </c>
      <c r="E17" s="49" t="s">
        <v>12</v>
      </c>
      <c r="F17" s="54" t="s">
        <v>80</v>
      </c>
      <c r="G17" s="48">
        <v>21</v>
      </c>
      <c r="H17" s="51">
        <v>308</v>
      </c>
      <c r="I17" s="51">
        <v>308</v>
      </c>
      <c r="J17" s="48">
        <v>270</v>
      </c>
      <c r="K17" s="52">
        <f>VLOOKUP(F17,'[1]PRIMCO INDUSTRIES'!$C$3:$E$154,3,FALSE)</f>
        <v>3.25</v>
      </c>
      <c r="L17" s="52">
        <f t="shared" si="0"/>
        <v>63</v>
      </c>
      <c r="M17" s="53">
        <f t="shared" si="1"/>
        <v>1064</v>
      </c>
      <c r="N17" s="46" t="s">
        <v>81</v>
      </c>
    </row>
    <row r="18" spans="1:14" ht="15.95" customHeight="1">
      <c r="A18" s="47">
        <f t="shared" si="2"/>
        <v>15</v>
      </c>
      <c r="B18" s="48" t="s">
        <v>82</v>
      </c>
      <c r="C18" s="48" t="s">
        <v>83</v>
      </c>
      <c r="D18" s="48" t="s">
        <v>84</v>
      </c>
      <c r="E18" s="49" t="s">
        <v>12</v>
      </c>
      <c r="F18" s="50" t="s">
        <v>85</v>
      </c>
      <c r="G18" s="48">
        <v>33</v>
      </c>
      <c r="H18" s="51">
        <v>483</v>
      </c>
      <c r="I18" s="51">
        <v>483</v>
      </c>
      <c r="J18" s="48">
        <v>265</v>
      </c>
      <c r="K18" s="52">
        <f>VLOOKUP(F18,'[1]PRIMCO INDUSTRIES'!$C$3:$E$154,3,FALSE)</f>
        <v>3.25</v>
      </c>
      <c r="L18" s="52">
        <f t="shared" si="0"/>
        <v>99</v>
      </c>
      <c r="M18" s="53">
        <f t="shared" si="1"/>
        <v>1668.75</v>
      </c>
      <c r="N18" s="55" t="s">
        <v>86</v>
      </c>
    </row>
    <row r="19" spans="1:14" ht="15.95" customHeight="1">
      <c r="A19" s="47">
        <f t="shared" si="2"/>
        <v>16</v>
      </c>
      <c r="B19" s="48" t="s">
        <v>82</v>
      </c>
      <c r="C19" s="48" t="s">
        <v>87</v>
      </c>
      <c r="D19" s="48" t="s">
        <v>88</v>
      </c>
      <c r="E19" s="49" t="s">
        <v>12</v>
      </c>
      <c r="F19" s="50" t="s">
        <v>89</v>
      </c>
      <c r="G19" s="48">
        <v>21</v>
      </c>
      <c r="H19" s="51">
        <v>306</v>
      </c>
      <c r="I19" s="51">
        <v>306</v>
      </c>
      <c r="J19" s="48">
        <v>25</v>
      </c>
      <c r="K19" s="52">
        <f>VLOOKUP(F19,'[1]PRIMCO INDUSTRIES'!$C$3:$E$154,3,FALSE)</f>
        <v>2</v>
      </c>
      <c r="L19" s="52">
        <f t="shared" si="0"/>
        <v>63</v>
      </c>
      <c r="M19" s="53">
        <f t="shared" si="1"/>
        <v>675</v>
      </c>
      <c r="N19" s="46" t="s">
        <v>90</v>
      </c>
    </row>
    <row r="20" spans="1:14" ht="15.95" customHeight="1">
      <c r="A20" s="47">
        <f t="shared" si="2"/>
        <v>17</v>
      </c>
      <c r="B20" s="48" t="s">
        <v>82</v>
      </c>
      <c r="C20" s="48" t="s">
        <v>91</v>
      </c>
      <c r="D20" s="48" t="s">
        <v>92</v>
      </c>
      <c r="E20" s="49" t="s">
        <v>12</v>
      </c>
      <c r="F20" s="50" t="s">
        <v>52</v>
      </c>
      <c r="G20" s="48">
        <v>7</v>
      </c>
      <c r="H20" s="51">
        <v>175</v>
      </c>
      <c r="I20" s="51">
        <v>300</v>
      </c>
      <c r="J20" s="48">
        <v>280</v>
      </c>
      <c r="K20" s="52">
        <f>VLOOKUP(F20,'[1]PRIMCO INDUSTRIES'!$C$3:$E$154,3,FALSE)</f>
        <v>3.25</v>
      </c>
      <c r="L20" s="52">
        <f t="shared" si="0"/>
        <v>21</v>
      </c>
      <c r="M20" s="53">
        <f t="shared" si="1"/>
        <v>996</v>
      </c>
      <c r="N20" s="46" t="s">
        <v>53</v>
      </c>
    </row>
    <row r="21" spans="1:14" ht="15.95" customHeight="1">
      <c r="A21" s="47">
        <f t="shared" si="2"/>
        <v>18</v>
      </c>
      <c r="B21" s="48" t="s">
        <v>82</v>
      </c>
      <c r="C21" s="48" t="s">
        <v>93</v>
      </c>
      <c r="D21" s="48" t="s">
        <v>94</v>
      </c>
      <c r="E21" s="49" t="s">
        <v>12</v>
      </c>
      <c r="F21" s="50" t="s">
        <v>95</v>
      </c>
      <c r="G21" s="48">
        <v>2</v>
      </c>
      <c r="H21" s="51">
        <v>50</v>
      </c>
      <c r="I21" s="51">
        <v>100</v>
      </c>
      <c r="J21" s="48">
        <v>35</v>
      </c>
      <c r="K21" s="52">
        <f>VLOOKUP(F21,'[1]PRIMCO INDUSTRIES'!$C$3:$E$154,3,FALSE)</f>
        <v>2</v>
      </c>
      <c r="L21" s="52">
        <f t="shared" si="0"/>
        <v>6</v>
      </c>
      <c r="M21" s="53">
        <f t="shared" si="1"/>
        <v>206</v>
      </c>
      <c r="N21" s="46" t="s">
        <v>96</v>
      </c>
    </row>
    <row r="22" spans="1:14" ht="15.95" customHeight="1">
      <c r="A22" s="47">
        <f t="shared" si="2"/>
        <v>19</v>
      </c>
      <c r="B22" s="48" t="s">
        <v>97</v>
      </c>
      <c r="C22" s="48" t="s">
        <v>98</v>
      </c>
      <c r="D22" s="48" t="s">
        <v>99</v>
      </c>
      <c r="E22" s="49" t="s">
        <v>12</v>
      </c>
      <c r="F22" s="50" t="s">
        <v>100</v>
      </c>
      <c r="G22" s="48">
        <v>33</v>
      </c>
      <c r="H22" s="51">
        <v>560</v>
      </c>
      <c r="I22" s="51">
        <v>560</v>
      </c>
      <c r="J22" s="48">
        <v>270</v>
      </c>
      <c r="K22" s="52">
        <f>VLOOKUP(F22,'[1]PRIMCO INDUSTRIES'!$C$3:$E$154,3,FALSE)</f>
        <v>3.25</v>
      </c>
      <c r="L22" s="52">
        <f t="shared" si="0"/>
        <v>99</v>
      </c>
      <c r="M22" s="53">
        <f t="shared" si="1"/>
        <v>1919</v>
      </c>
      <c r="N22" s="46" t="s">
        <v>101</v>
      </c>
    </row>
    <row r="23" spans="1:14" ht="15.95" customHeight="1">
      <c r="A23" s="47">
        <f t="shared" si="2"/>
        <v>20</v>
      </c>
      <c r="B23" s="48" t="s">
        <v>102</v>
      </c>
      <c r="C23" s="48" t="s">
        <v>103</v>
      </c>
      <c r="D23" s="48" t="s">
        <v>104</v>
      </c>
      <c r="E23" s="49" t="s">
        <v>12</v>
      </c>
      <c r="F23" s="50" t="s">
        <v>105</v>
      </c>
      <c r="G23" s="48">
        <v>11</v>
      </c>
      <c r="H23" s="51">
        <v>275</v>
      </c>
      <c r="I23" s="51">
        <v>275</v>
      </c>
      <c r="J23" s="48">
        <v>210</v>
      </c>
      <c r="K23" s="52">
        <f>VLOOKUP(F23,'[1]PRIMCO INDUSTRIES'!$C$3:$E$154,3,FALSE)</f>
        <v>2.75</v>
      </c>
      <c r="L23" s="52">
        <f t="shared" si="0"/>
        <v>33</v>
      </c>
      <c r="M23" s="53">
        <f t="shared" si="1"/>
        <v>789.25</v>
      </c>
      <c r="N23" s="46" t="s">
        <v>106</v>
      </c>
    </row>
    <row r="24" spans="1:14" ht="15.95" customHeight="1">
      <c r="A24" s="47">
        <f t="shared" si="2"/>
        <v>21</v>
      </c>
      <c r="B24" s="48" t="s">
        <v>107</v>
      </c>
      <c r="C24" s="48" t="s">
        <v>108</v>
      </c>
      <c r="D24" s="48" t="s">
        <v>109</v>
      </c>
      <c r="E24" s="49" t="s">
        <v>12</v>
      </c>
      <c r="F24" s="56" t="s">
        <v>110</v>
      </c>
      <c r="G24" s="48">
        <v>48</v>
      </c>
      <c r="H24" s="51">
        <v>490</v>
      </c>
      <c r="I24" s="51">
        <v>490</v>
      </c>
      <c r="J24" s="48">
        <v>240</v>
      </c>
      <c r="K24" s="52">
        <f>VLOOKUP(F24,'[1]PRIMCO INDUSTRIES'!$C$3:$E$154,3,FALSE)</f>
        <v>2.75</v>
      </c>
      <c r="L24" s="52">
        <f t="shared" si="0"/>
        <v>144</v>
      </c>
      <c r="M24" s="53">
        <f t="shared" si="1"/>
        <v>1491.5</v>
      </c>
      <c r="N24" s="55" t="s">
        <v>111</v>
      </c>
    </row>
    <row r="25" spans="1:14" ht="15.95" customHeight="1">
      <c r="A25" s="47">
        <f t="shared" si="2"/>
        <v>22</v>
      </c>
      <c r="B25" s="48" t="s">
        <v>107</v>
      </c>
      <c r="C25" s="48" t="s">
        <v>112</v>
      </c>
      <c r="D25" s="48" t="s">
        <v>113</v>
      </c>
      <c r="E25" s="49" t="s">
        <v>12</v>
      </c>
      <c r="F25" s="56" t="s">
        <v>114</v>
      </c>
      <c r="G25" s="48">
        <v>22</v>
      </c>
      <c r="H25" s="51">
        <v>312</v>
      </c>
      <c r="I25" s="51">
        <v>312</v>
      </c>
      <c r="J25" s="48">
        <v>265</v>
      </c>
      <c r="K25" s="52">
        <v>3.25</v>
      </c>
      <c r="L25" s="52">
        <f t="shared" si="0"/>
        <v>66</v>
      </c>
      <c r="M25" s="53">
        <f t="shared" si="1"/>
        <v>1080</v>
      </c>
      <c r="N25" s="46" t="s">
        <v>115</v>
      </c>
    </row>
    <row r="26" spans="1:14" ht="15.95" customHeight="1">
      <c r="A26" s="47">
        <f t="shared" si="2"/>
        <v>23</v>
      </c>
      <c r="B26" s="48" t="s">
        <v>116</v>
      </c>
      <c r="C26" s="48" t="s">
        <v>117</v>
      </c>
      <c r="D26" s="48" t="s">
        <v>118</v>
      </c>
      <c r="E26" s="49" t="s">
        <v>12</v>
      </c>
      <c r="F26" s="50" t="s">
        <v>52</v>
      </c>
      <c r="G26" s="48">
        <v>5</v>
      </c>
      <c r="H26" s="51">
        <v>125</v>
      </c>
      <c r="I26" s="51">
        <v>125</v>
      </c>
      <c r="J26" s="48">
        <v>280</v>
      </c>
      <c r="K26" s="52">
        <f>VLOOKUP(F26,'[1]PRIMCO INDUSTRIES'!$C$3:$E$154,3,FALSE)</f>
        <v>3.25</v>
      </c>
      <c r="L26" s="52">
        <f t="shared" si="0"/>
        <v>15</v>
      </c>
      <c r="M26" s="53">
        <f t="shared" si="1"/>
        <v>421.25</v>
      </c>
      <c r="N26" s="46" t="s">
        <v>53</v>
      </c>
    </row>
    <row r="27" spans="1:14" ht="15.95" customHeight="1">
      <c r="A27" s="47">
        <f t="shared" si="2"/>
        <v>24</v>
      </c>
      <c r="B27" s="48" t="s">
        <v>116</v>
      </c>
      <c r="C27" s="48" t="s">
        <v>119</v>
      </c>
      <c r="D27" s="48" t="s">
        <v>120</v>
      </c>
      <c r="E27" s="49" t="s">
        <v>12</v>
      </c>
      <c r="F27" s="50" t="s">
        <v>121</v>
      </c>
      <c r="G27" s="48">
        <v>18</v>
      </c>
      <c r="H27" s="51">
        <v>300</v>
      </c>
      <c r="I27" s="51">
        <v>300</v>
      </c>
      <c r="J27" s="48">
        <v>265</v>
      </c>
      <c r="K27" s="52">
        <f>VLOOKUP(F27,'[1]PRIMCO INDUSTRIES'!$C$3:$E$154,3,FALSE)</f>
        <v>3.25</v>
      </c>
      <c r="L27" s="52">
        <f t="shared" si="0"/>
        <v>54</v>
      </c>
      <c r="M27" s="53">
        <f t="shared" si="1"/>
        <v>1029</v>
      </c>
      <c r="N27" s="55" t="s">
        <v>122</v>
      </c>
    </row>
    <row r="28" spans="1:14" ht="15.95" customHeight="1">
      <c r="A28" s="47">
        <f t="shared" si="2"/>
        <v>25</v>
      </c>
      <c r="B28" s="48" t="s">
        <v>116</v>
      </c>
      <c r="C28" s="48" t="s">
        <v>123</v>
      </c>
      <c r="D28" s="48" t="s">
        <v>124</v>
      </c>
      <c r="E28" s="49" t="s">
        <v>12</v>
      </c>
      <c r="F28" s="50" t="s">
        <v>32</v>
      </c>
      <c r="G28" s="48">
        <v>25</v>
      </c>
      <c r="H28" s="51">
        <v>600</v>
      </c>
      <c r="I28" s="51">
        <v>600</v>
      </c>
      <c r="J28" s="48">
        <v>60</v>
      </c>
      <c r="K28" s="52">
        <f>VLOOKUP(F28,'[1]PRIMCO INDUSTRIES'!$C$3:$E$154,3,FALSE)</f>
        <v>2</v>
      </c>
      <c r="L28" s="52">
        <f t="shared" si="0"/>
        <v>75</v>
      </c>
      <c r="M28" s="53">
        <f t="shared" si="1"/>
        <v>1275</v>
      </c>
      <c r="N28" s="46" t="s">
        <v>33</v>
      </c>
    </row>
    <row r="29" spans="1:14" ht="15.95" customHeight="1">
      <c r="A29" s="47">
        <f t="shared" si="2"/>
        <v>26</v>
      </c>
      <c r="B29" s="48" t="s">
        <v>125</v>
      </c>
      <c r="C29" s="48" t="s">
        <v>126</v>
      </c>
      <c r="D29" s="48" t="s">
        <v>127</v>
      </c>
      <c r="E29" s="49" t="s">
        <v>12</v>
      </c>
      <c r="F29" s="50" t="s">
        <v>128</v>
      </c>
      <c r="G29" s="48">
        <v>2</v>
      </c>
      <c r="H29" s="51">
        <v>10</v>
      </c>
      <c r="I29" s="51">
        <v>100</v>
      </c>
      <c r="J29" s="48">
        <v>200</v>
      </c>
      <c r="K29" s="52">
        <f>VLOOKUP(F29,'[1]PRIMCO INDUSTRIES'!$C$3:$E$154,3,FALSE)</f>
        <v>2.75</v>
      </c>
      <c r="L29" s="52">
        <f t="shared" si="0"/>
        <v>6</v>
      </c>
      <c r="M29" s="53">
        <f t="shared" si="1"/>
        <v>281</v>
      </c>
      <c r="N29" s="55" t="s">
        <v>129</v>
      </c>
    </row>
    <row r="30" spans="1:14" ht="15.95" customHeight="1">
      <c r="A30" s="47">
        <f t="shared" si="2"/>
        <v>27</v>
      </c>
      <c r="B30" s="48" t="s">
        <v>130</v>
      </c>
      <c r="C30" s="48" t="s">
        <v>131</v>
      </c>
      <c r="D30" s="48" t="s">
        <v>132</v>
      </c>
      <c r="E30" s="49" t="s">
        <v>12</v>
      </c>
      <c r="F30" s="50" t="s">
        <v>52</v>
      </c>
      <c r="G30" s="48">
        <v>6</v>
      </c>
      <c r="H30" s="51">
        <v>100</v>
      </c>
      <c r="I30" s="51">
        <v>100</v>
      </c>
      <c r="J30" s="48">
        <v>280</v>
      </c>
      <c r="K30" s="52">
        <f>VLOOKUP(F30,'[1]PRIMCO INDUSTRIES'!$C$3:$E$154,3,FALSE)</f>
        <v>3.25</v>
      </c>
      <c r="L30" s="52">
        <f t="shared" si="0"/>
        <v>18</v>
      </c>
      <c r="M30" s="53">
        <f t="shared" si="1"/>
        <v>343</v>
      </c>
      <c r="N30" s="46" t="s">
        <v>53</v>
      </c>
    </row>
    <row r="31" spans="1:14" ht="15.95" customHeight="1">
      <c r="A31" s="47">
        <f t="shared" si="2"/>
        <v>28</v>
      </c>
      <c r="B31" s="48" t="s">
        <v>130</v>
      </c>
      <c r="C31" s="48" t="s">
        <v>133</v>
      </c>
      <c r="D31" s="48" t="s">
        <v>134</v>
      </c>
      <c r="E31" s="49" t="s">
        <v>12</v>
      </c>
      <c r="F31" s="50" t="s">
        <v>52</v>
      </c>
      <c r="G31" s="48">
        <v>2</v>
      </c>
      <c r="H31" s="51">
        <v>50</v>
      </c>
      <c r="I31" s="51">
        <v>50</v>
      </c>
      <c r="J31" s="48">
        <v>280</v>
      </c>
      <c r="K31" s="52">
        <f>VLOOKUP(F31,'[1]PRIMCO INDUSTRIES'!$C$3:$E$154,3,FALSE)</f>
        <v>3.25</v>
      </c>
      <c r="L31" s="52">
        <f t="shared" si="0"/>
        <v>6</v>
      </c>
      <c r="M31" s="53">
        <f t="shared" si="1"/>
        <v>168.5</v>
      </c>
      <c r="N31" s="46" t="s">
        <v>53</v>
      </c>
    </row>
    <row r="32" spans="1:14" ht="15.95" customHeight="1">
      <c r="A32" s="47">
        <f t="shared" si="2"/>
        <v>29</v>
      </c>
      <c r="B32" s="48" t="s">
        <v>130</v>
      </c>
      <c r="C32" s="48" t="s">
        <v>135</v>
      </c>
      <c r="D32" s="48" t="s">
        <v>136</v>
      </c>
      <c r="E32" s="49" t="s">
        <v>12</v>
      </c>
      <c r="F32" s="50" t="s">
        <v>137</v>
      </c>
      <c r="G32" s="48">
        <v>10</v>
      </c>
      <c r="H32" s="51">
        <v>250</v>
      </c>
      <c r="I32" s="51">
        <v>250</v>
      </c>
      <c r="J32" s="48">
        <v>200</v>
      </c>
      <c r="K32" s="52">
        <f>VLOOKUP(F32,'[1]PRIMCO INDUSTRIES'!$C$3:$E$154,3,FALSE)</f>
        <v>2.75</v>
      </c>
      <c r="L32" s="52">
        <f t="shared" si="0"/>
        <v>30</v>
      </c>
      <c r="M32" s="53">
        <f t="shared" si="1"/>
        <v>717.5</v>
      </c>
      <c r="N32" s="55" t="s">
        <v>138</v>
      </c>
    </row>
    <row r="33" spans="1:14" ht="15.95" customHeight="1">
      <c r="A33" s="47">
        <f t="shared" si="2"/>
        <v>30</v>
      </c>
      <c r="B33" s="48" t="s">
        <v>130</v>
      </c>
      <c r="C33" s="48" t="s">
        <v>139</v>
      </c>
      <c r="D33" s="48" t="s">
        <v>140</v>
      </c>
      <c r="E33" s="49" t="s">
        <v>12</v>
      </c>
      <c r="F33" s="50" t="s">
        <v>141</v>
      </c>
      <c r="G33" s="48">
        <v>22</v>
      </c>
      <c r="H33" s="51">
        <v>324</v>
      </c>
      <c r="I33" s="51">
        <v>324</v>
      </c>
      <c r="J33" s="48">
        <v>120</v>
      </c>
      <c r="K33" s="52">
        <f>VLOOKUP(F33,'[1]PRIMCO INDUSTRIES'!$C$3:$E$154,3,FALSE)</f>
        <v>2</v>
      </c>
      <c r="L33" s="52">
        <f t="shared" si="0"/>
        <v>66</v>
      </c>
      <c r="M33" s="53">
        <f t="shared" si="1"/>
        <v>714</v>
      </c>
      <c r="N33" s="46" t="s">
        <v>142</v>
      </c>
    </row>
    <row r="34" spans="1:14" ht="15.95" customHeight="1">
      <c r="A34" s="47">
        <f t="shared" si="2"/>
        <v>31</v>
      </c>
      <c r="B34" s="48" t="s">
        <v>130</v>
      </c>
      <c r="C34" s="48" t="s">
        <v>143</v>
      </c>
      <c r="D34" s="48" t="s">
        <v>144</v>
      </c>
      <c r="E34" s="49" t="s">
        <v>12</v>
      </c>
      <c r="F34" s="50" t="s">
        <v>145</v>
      </c>
      <c r="G34" s="48">
        <v>81</v>
      </c>
      <c r="H34" s="51">
        <v>817.6</v>
      </c>
      <c r="I34" s="51">
        <v>817.6</v>
      </c>
      <c r="J34" s="48">
        <v>145</v>
      </c>
      <c r="K34" s="52">
        <f>VLOOKUP(F34,'[1]PRIMCO INDUSTRIES'!$C$3:$E$154,3,FALSE)</f>
        <v>2.75</v>
      </c>
      <c r="L34" s="52">
        <f t="shared" si="0"/>
        <v>243</v>
      </c>
      <c r="M34" s="53">
        <f t="shared" si="1"/>
        <v>2491.4</v>
      </c>
      <c r="N34" s="46" t="s">
        <v>146</v>
      </c>
    </row>
    <row r="35" spans="1:14" ht="15.95" customHeight="1">
      <c r="A35" s="47">
        <f t="shared" si="2"/>
        <v>32</v>
      </c>
      <c r="B35" s="48" t="s">
        <v>130</v>
      </c>
      <c r="C35" s="48" t="s">
        <v>147</v>
      </c>
      <c r="D35" s="48" t="s">
        <v>148</v>
      </c>
      <c r="E35" s="49" t="s">
        <v>12</v>
      </c>
      <c r="F35" s="50" t="s">
        <v>149</v>
      </c>
      <c r="G35" s="48">
        <v>13</v>
      </c>
      <c r="H35" s="51">
        <v>210</v>
      </c>
      <c r="I35" s="51">
        <v>300</v>
      </c>
      <c r="J35" s="48">
        <v>60</v>
      </c>
      <c r="K35" s="52">
        <f>VLOOKUP(F35,'[1]PRIMCO INDUSTRIES'!$C$3:$E$154,3,FALSE)</f>
        <v>2</v>
      </c>
      <c r="L35" s="52">
        <f t="shared" si="0"/>
        <v>39</v>
      </c>
      <c r="M35" s="53">
        <f t="shared" si="1"/>
        <v>639</v>
      </c>
      <c r="N35" s="55" t="s">
        <v>150</v>
      </c>
    </row>
    <row r="36" spans="1:14" ht="15.95" customHeight="1">
      <c r="A36" s="47">
        <f t="shared" si="2"/>
        <v>33</v>
      </c>
      <c r="B36" s="48" t="s">
        <v>130</v>
      </c>
      <c r="C36" s="48" t="s">
        <v>151</v>
      </c>
      <c r="D36" s="48" t="s">
        <v>152</v>
      </c>
      <c r="E36" s="49" t="s">
        <v>12</v>
      </c>
      <c r="F36" s="50" t="s">
        <v>141</v>
      </c>
      <c r="G36" s="48">
        <v>11</v>
      </c>
      <c r="H36" s="51">
        <v>66</v>
      </c>
      <c r="I36" s="51">
        <v>300</v>
      </c>
      <c r="J36" s="48">
        <v>120</v>
      </c>
      <c r="K36" s="52">
        <f>VLOOKUP(F36,'[1]PRIMCO INDUSTRIES'!$C$3:$E$154,3,FALSE)</f>
        <v>2</v>
      </c>
      <c r="L36" s="52">
        <f t="shared" si="0"/>
        <v>33</v>
      </c>
      <c r="M36" s="53">
        <f t="shared" si="1"/>
        <v>633</v>
      </c>
      <c r="N36" s="46" t="s">
        <v>142</v>
      </c>
    </row>
    <row r="37" spans="1:14" ht="15.95" customHeight="1">
      <c r="A37" s="47">
        <f t="shared" si="2"/>
        <v>34</v>
      </c>
      <c r="B37" s="48" t="s">
        <v>153</v>
      </c>
      <c r="C37" s="48" t="s">
        <v>154</v>
      </c>
      <c r="D37" s="48" t="s">
        <v>155</v>
      </c>
      <c r="E37" s="49" t="s">
        <v>12</v>
      </c>
      <c r="F37" s="50" t="s">
        <v>156</v>
      </c>
      <c r="G37" s="48">
        <v>21</v>
      </c>
      <c r="H37" s="51">
        <v>525</v>
      </c>
      <c r="I37" s="51">
        <v>525</v>
      </c>
      <c r="J37" s="48">
        <v>290</v>
      </c>
      <c r="K37" s="52">
        <f>VLOOKUP(F37,'[1]PRIMCO INDUSTRIES'!$C$3:$E$154,3,FALSE)</f>
        <v>3.25</v>
      </c>
      <c r="L37" s="52">
        <f t="shared" si="0"/>
        <v>63</v>
      </c>
      <c r="M37" s="53">
        <f t="shared" si="1"/>
        <v>1769.25</v>
      </c>
      <c r="N37" s="46" t="s">
        <v>157</v>
      </c>
    </row>
    <row r="38" spans="1:14" ht="15.95" customHeight="1">
      <c r="A38" s="47">
        <f t="shared" si="2"/>
        <v>35</v>
      </c>
      <c r="B38" s="48" t="s">
        <v>153</v>
      </c>
      <c r="C38" s="48" t="s">
        <v>158</v>
      </c>
      <c r="D38" s="48" t="s">
        <v>159</v>
      </c>
      <c r="E38" s="49" t="s">
        <v>12</v>
      </c>
      <c r="F38" s="50" t="s">
        <v>160</v>
      </c>
      <c r="G38" s="48">
        <v>92</v>
      </c>
      <c r="H38" s="51">
        <v>867</v>
      </c>
      <c r="I38" s="51">
        <v>867</v>
      </c>
      <c r="J38" s="48">
        <v>220</v>
      </c>
      <c r="K38" s="52">
        <f>VLOOKUP(F38,'[1]PRIMCO INDUSTRIES'!$C$3:$E$154,3,FALSE)</f>
        <v>2.75</v>
      </c>
      <c r="L38" s="52">
        <f t="shared" si="0"/>
        <v>276</v>
      </c>
      <c r="M38" s="53">
        <f t="shared" si="1"/>
        <v>2660.25</v>
      </c>
      <c r="N38" s="55" t="s">
        <v>161</v>
      </c>
    </row>
    <row r="39" spans="1:14" ht="15.95" customHeight="1">
      <c r="A39" s="47">
        <f t="shared" si="2"/>
        <v>36</v>
      </c>
      <c r="B39" s="48" t="s">
        <v>162</v>
      </c>
      <c r="C39" s="48" t="s">
        <v>163</v>
      </c>
      <c r="D39" s="48" t="s">
        <v>164</v>
      </c>
      <c r="E39" s="49" t="s">
        <v>12</v>
      </c>
      <c r="F39" s="50" t="s">
        <v>165</v>
      </c>
      <c r="G39" s="48">
        <v>40</v>
      </c>
      <c r="H39" s="51">
        <v>1000</v>
      </c>
      <c r="I39" s="51">
        <v>1000</v>
      </c>
      <c r="J39" s="48">
        <v>90</v>
      </c>
      <c r="K39" s="52">
        <f>VLOOKUP(F39,'[1]PRIMCO INDUSTRIES'!$C$3:$E$154,3,FALSE)</f>
        <v>2</v>
      </c>
      <c r="L39" s="52">
        <f t="shared" si="0"/>
        <v>120</v>
      </c>
      <c r="M39" s="53">
        <f t="shared" si="1"/>
        <v>2120</v>
      </c>
      <c r="N39" s="55" t="s">
        <v>166</v>
      </c>
    </row>
    <row r="40" spans="1:14" ht="15.95" customHeight="1">
      <c r="A40" s="47">
        <f t="shared" si="2"/>
        <v>37</v>
      </c>
      <c r="B40" s="48" t="s">
        <v>162</v>
      </c>
      <c r="C40" s="48" t="s">
        <v>167</v>
      </c>
      <c r="D40" s="48" t="s">
        <v>168</v>
      </c>
      <c r="E40" s="49" t="s">
        <v>12</v>
      </c>
      <c r="F40" s="50" t="s">
        <v>169</v>
      </c>
      <c r="G40" s="48">
        <v>23</v>
      </c>
      <c r="H40" s="51">
        <v>342</v>
      </c>
      <c r="I40" s="51">
        <v>342</v>
      </c>
      <c r="J40" s="48">
        <v>240</v>
      </c>
      <c r="K40" s="52">
        <f>VLOOKUP(F40,'[1]PRIMCO INDUSTRIES'!$C$3:$E$154,3,FALSE)</f>
        <v>2.75</v>
      </c>
      <c r="L40" s="52">
        <f t="shared" si="0"/>
        <v>69</v>
      </c>
      <c r="M40" s="53">
        <f t="shared" si="1"/>
        <v>1009.5</v>
      </c>
      <c r="N40" s="46" t="s">
        <v>170</v>
      </c>
    </row>
    <row r="41" spans="1:14" ht="15.95" customHeight="1">
      <c r="A41" s="47">
        <f t="shared" si="2"/>
        <v>38</v>
      </c>
      <c r="B41" s="48" t="s">
        <v>162</v>
      </c>
      <c r="C41" s="48" t="s">
        <v>171</v>
      </c>
      <c r="D41" s="48" t="s">
        <v>172</v>
      </c>
      <c r="E41" s="49" t="s">
        <v>12</v>
      </c>
      <c r="F41" s="50" t="s">
        <v>173</v>
      </c>
      <c r="G41" s="48">
        <v>20</v>
      </c>
      <c r="H41" s="51">
        <v>264</v>
      </c>
      <c r="I41" s="51">
        <v>300</v>
      </c>
      <c r="J41" s="48">
        <v>60</v>
      </c>
      <c r="K41" s="52">
        <f>VLOOKUP(F41,'[1]PRIMCO INDUSTRIES'!$C$3:$E$154,3,FALSE)</f>
        <v>2</v>
      </c>
      <c r="L41" s="52">
        <f t="shared" si="0"/>
        <v>60</v>
      </c>
      <c r="M41" s="53">
        <f t="shared" si="1"/>
        <v>660</v>
      </c>
      <c r="N41" s="55" t="s">
        <v>174</v>
      </c>
    </row>
    <row r="42" spans="1:14" ht="15.95" customHeight="1">
      <c r="A42" s="47">
        <f t="shared" si="2"/>
        <v>39</v>
      </c>
      <c r="B42" s="48" t="s">
        <v>175</v>
      </c>
      <c r="C42" s="48" t="s">
        <v>176</v>
      </c>
      <c r="D42" s="48" t="s">
        <v>177</v>
      </c>
      <c r="E42" s="49" t="s">
        <v>12</v>
      </c>
      <c r="F42" s="50" t="s">
        <v>178</v>
      </c>
      <c r="G42" s="48">
        <v>17</v>
      </c>
      <c r="H42" s="51">
        <v>144</v>
      </c>
      <c r="I42" s="51">
        <v>300</v>
      </c>
      <c r="J42" s="48">
        <v>280</v>
      </c>
      <c r="K42" s="52">
        <f>VLOOKUP(F42,'[1]PRIMCO INDUSTRIES'!$C$3:$E$154,3,FALSE)</f>
        <v>3.25</v>
      </c>
      <c r="L42" s="52">
        <f t="shared" si="0"/>
        <v>51</v>
      </c>
      <c r="M42" s="53">
        <f t="shared" si="1"/>
        <v>1026</v>
      </c>
      <c r="N42" s="46" t="s">
        <v>179</v>
      </c>
    </row>
    <row r="43" spans="1:14" ht="15.95" customHeight="1">
      <c r="A43" s="47">
        <f t="shared" si="2"/>
        <v>40</v>
      </c>
      <c r="B43" s="48" t="s">
        <v>175</v>
      </c>
      <c r="C43" s="48" t="s">
        <v>180</v>
      </c>
      <c r="D43" s="48" t="s">
        <v>181</v>
      </c>
      <c r="E43" s="49" t="s">
        <v>12</v>
      </c>
      <c r="F43" s="50" t="s">
        <v>182</v>
      </c>
      <c r="G43" s="48">
        <v>13</v>
      </c>
      <c r="H43" s="51">
        <v>182</v>
      </c>
      <c r="I43" s="51">
        <v>182</v>
      </c>
      <c r="J43" s="48">
        <v>270</v>
      </c>
      <c r="K43" s="52">
        <f>VLOOKUP(F43,'[1]PRIMCO INDUSTRIES'!$C$3:$E$154,3,FALSE)</f>
        <v>3.25</v>
      </c>
      <c r="L43" s="52">
        <f t="shared" si="0"/>
        <v>39</v>
      </c>
      <c r="M43" s="53">
        <f t="shared" si="1"/>
        <v>630.5</v>
      </c>
      <c r="N43" s="46" t="s">
        <v>183</v>
      </c>
    </row>
    <row r="44" spans="1:14" ht="15.95" customHeight="1">
      <c r="A44" s="47">
        <f t="shared" si="2"/>
        <v>41</v>
      </c>
      <c r="B44" s="48" t="s">
        <v>175</v>
      </c>
      <c r="C44" s="48" t="s">
        <v>184</v>
      </c>
      <c r="D44" s="48" t="s">
        <v>185</v>
      </c>
      <c r="E44" s="49" t="s">
        <v>12</v>
      </c>
      <c r="F44" s="50" t="s">
        <v>186</v>
      </c>
      <c r="G44" s="48">
        <v>16</v>
      </c>
      <c r="H44" s="51">
        <v>328</v>
      </c>
      <c r="I44" s="51">
        <v>328</v>
      </c>
      <c r="J44" s="48">
        <v>180</v>
      </c>
      <c r="K44" s="52">
        <f>VLOOKUP(F44,'[1]PRIMCO INDUSTRIES'!$C$3:$E$154,3,FALSE)</f>
        <v>2.75</v>
      </c>
      <c r="L44" s="52">
        <f t="shared" si="0"/>
        <v>48</v>
      </c>
      <c r="M44" s="53">
        <f t="shared" si="1"/>
        <v>950</v>
      </c>
      <c r="N44" s="46" t="s">
        <v>187</v>
      </c>
    </row>
    <row r="45" spans="1:14" ht="15.95" customHeight="1">
      <c r="A45" s="47">
        <f t="shared" si="2"/>
        <v>42</v>
      </c>
      <c r="B45" s="48" t="s">
        <v>175</v>
      </c>
      <c r="C45" s="48" t="s">
        <v>188</v>
      </c>
      <c r="D45" s="48" t="s">
        <v>189</v>
      </c>
      <c r="E45" s="49" t="s">
        <v>12</v>
      </c>
      <c r="F45" s="56" t="s">
        <v>110</v>
      </c>
      <c r="G45" s="48">
        <v>30</v>
      </c>
      <c r="H45" s="51">
        <v>346</v>
      </c>
      <c r="I45" s="51">
        <v>346</v>
      </c>
      <c r="J45" s="48">
        <v>240</v>
      </c>
      <c r="K45" s="52">
        <f>VLOOKUP(F45,'[1]PRIMCO INDUSTRIES'!$C$3:$E$154,3,FALSE)</f>
        <v>2.75</v>
      </c>
      <c r="L45" s="52">
        <f t="shared" si="0"/>
        <v>90</v>
      </c>
      <c r="M45" s="53">
        <f t="shared" si="1"/>
        <v>1041.5</v>
      </c>
      <c r="N45" s="55" t="s">
        <v>111</v>
      </c>
    </row>
    <row r="46" spans="1:14" ht="15.95" customHeight="1">
      <c r="A46" s="47">
        <f t="shared" si="2"/>
        <v>43</v>
      </c>
      <c r="B46" s="48" t="s">
        <v>190</v>
      </c>
      <c r="C46" s="48" t="s">
        <v>191</v>
      </c>
      <c r="D46" s="48" t="s">
        <v>192</v>
      </c>
      <c r="E46" s="49" t="s">
        <v>12</v>
      </c>
      <c r="F46" s="50" t="s">
        <v>76</v>
      </c>
      <c r="G46" s="48">
        <v>10</v>
      </c>
      <c r="H46" s="51">
        <v>153</v>
      </c>
      <c r="I46" s="51">
        <v>153</v>
      </c>
      <c r="J46" s="48">
        <v>270</v>
      </c>
      <c r="K46" s="52">
        <f>VLOOKUP(F46,'[1]PRIMCO INDUSTRIES'!$C$3:$E$154,3,FALSE)</f>
        <v>3.25</v>
      </c>
      <c r="L46" s="52">
        <f t="shared" si="0"/>
        <v>30</v>
      </c>
      <c r="M46" s="53">
        <f t="shared" si="1"/>
        <v>527.25</v>
      </c>
      <c r="N46" s="46" t="s">
        <v>77</v>
      </c>
    </row>
    <row r="47" spans="1:14" ht="15.95" customHeight="1">
      <c r="A47" s="47">
        <f t="shared" si="2"/>
        <v>44</v>
      </c>
      <c r="B47" s="48" t="s">
        <v>190</v>
      </c>
      <c r="C47" s="48" t="s">
        <v>193</v>
      </c>
      <c r="D47" s="48" t="s">
        <v>194</v>
      </c>
      <c r="E47" s="49" t="s">
        <v>12</v>
      </c>
      <c r="F47" s="50" t="s">
        <v>195</v>
      </c>
      <c r="G47" s="48">
        <v>71</v>
      </c>
      <c r="H47" s="51">
        <v>1775</v>
      </c>
      <c r="I47" s="51">
        <v>1775</v>
      </c>
      <c r="J47" s="48">
        <v>140</v>
      </c>
      <c r="K47" s="52">
        <f>VLOOKUP(F47,'[1]PRIMCO INDUSTRIES'!$C$3:$E$154,3,FALSE)</f>
        <v>2.75</v>
      </c>
      <c r="L47" s="52">
        <f t="shared" si="0"/>
        <v>213</v>
      </c>
      <c r="M47" s="53">
        <f t="shared" si="1"/>
        <v>5094.25</v>
      </c>
      <c r="N47" s="46" t="s">
        <v>196</v>
      </c>
    </row>
    <row r="48" spans="1:14" ht="15.95" customHeight="1">
      <c r="A48" s="47">
        <f t="shared" si="2"/>
        <v>45</v>
      </c>
      <c r="B48" s="48" t="s">
        <v>190</v>
      </c>
      <c r="C48" s="48" t="s">
        <v>197</v>
      </c>
      <c r="D48" s="48" t="s">
        <v>198</v>
      </c>
      <c r="E48" s="49" t="s">
        <v>12</v>
      </c>
      <c r="F48" s="50" t="s">
        <v>199</v>
      </c>
      <c r="G48" s="48">
        <v>23</v>
      </c>
      <c r="H48" s="51">
        <v>300</v>
      </c>
      <c r="I48" s="51">
        <v>300</v>
      </c>
      <c r="J48" s="48">
        <v>30</v>
      </c>
      <c r="K48" s="52">
        <f>VLOOKUP(F48,'[1]PRIMCO INDUSTRIES'!$C$3:$E$154,3,FALSE)</f>
        <v>2</v>
      </c>
      <c r="L48" s="52">
        <f t="shared" si="0"/>
        <v>69</v>
      </c>
      <c r="M48" s="53">
        <f t="shared" si="1"/>
        <v>669</v>
      </c>
      <c r="N48" s="55" t="s">
        <v>200</v>
      </c>
    </row>
    <row r="49" spans="1:15" ht="15.95" customHeight="1">
      <c r="A49" s="47">
        <f t="shared" si="2"/>
        <v>46</v>
      </c>
      <c r="B49" s="48" t="s">
        <v>190</v>
      </c>
      <c r="C49" s="48" t="s">
        <v>201</v>
      </c>
      <c r="D49" s="48" t="s">
        <v>202</v>
      </c>
      <c r="E49" s="49" t="s">
        <v>12</v>
      </c>
      <c r="F49" s="50" t="s">
        <v>203</v>
      </c>
      <c r="G49" s="48">
        <v>48</v>
      </c>
      <c r="H49" s="51">
        <v>396</v>
      </c>
      <c r="I49" s="51">
        <v>396</v>
      </c>
      <c r="J49" s="48">
        <v>240</v>
      </c>
      <c r="K49" s="52">
        <f>VLOOKUP(F49,'[1]PRIMCO INDUSTRIES'!$C$3:$E$154,3,FALSE)</f>
        <v>2.75</v>
      </c>
      <c r="L49" s="52">
        <f t="shared" si="0"/>
        <v>144</v>
      </c>
      <c r="M49" s="53">
        <f t="shared" si="1"/>
        <v>1233</v>
      </c>
      <c r="N49" s="46" t="s">
        <v>204</v>
      </c>
    </row>
    <row r="50" spans="1:15" ht="15.95" customHeight="1">
      <c r="A50" s="47">
        <f t="shared" si="2"/>
        <v>47</v>
      </c>
      <c r="B50" s="48" t="s">
        <v>190</v>
      </c>
      <c r="C50" s="48" t="s">
        <v>205</v>
      </c>
      <c r="D50" s="48" t="s">
        <v>206</v>
      </c>
      <c r="E50" s="49" t="s">
        <v>12</v>
      </c>
      <c r="F50" s="50" t="s">
        <v>207</v>
      </c>
      <c r="G50" s="48">
        <v>73</v>
      </c>
      <c r="H50" s="51">
        <v>734</v>
      </c>
      <c r="I50" s="51">
        <v>734</v>
      </c>
      <c r="J50" s="48">
        <v>200</v>
      </c>
      <c r="K50" s="52">
        <f>VLOOKUP(F50,'[1]PRIMCO INDUSTRIES'!$C$3:$E$154,3,FALSE)</f>
        <v>2.75</v>
      </c>
      <c r="L50" s="52">
        <f t="shared" si="0"/>
        <v>219</v>
      </c>
      <c r="M50" s="53">
        <f t="shared" si="1"/>
        <v>2237.5</v>
      </c>
      <c r="N50" s="55" t="s">
        <v>208</v>
      </c>
    </row>
    <row r="51" spans="1:15" ht="15.95" customHeight="1">
      <c r="A51" s="47">
        <f t="shared" si="2"/>
        <v>48</v>
      </c>
      <c r="B51" s="48" t="s">
        <v>190</v>
      </c>
      <c r="C51" s="48" t="s">
        <v>209</v>
      </c>
      <c r="D51" s="48" t="s">
        <v>210</v>
      </c>
      <c r="E51" s="49" t="s">
        <v>12</v>
      </c>
      <c r="F51" s="50" t="s">
        <v>211</v>
      </c>
      <c r="G51" s="48">
        <v>24</v>
      </c>
      <c r="H51" s="51">
        <v>308</v>
      </c>
      <c r="I51" s="51">
        <v>308</v>
      </c>
      <c r="J51" s="48">
        <v>275</v>
      </c>
      <c r="K51" s="52">
        <f>VLOOKUP(F51,'[1]PRIMCO INDUSTRIES'!$C$3:$E$154,3,FALSE)</f>
        <v>3.25</v>
      </c>
      <c r="L51" s="52">
        <f t="shared" si="0"/>
        <v>72</v>
      </c>
      <c r="M51" s="53">
        <f t="shared" si="1"/>
        <v>1073</v>
      </c>
      <c r="N51" s="55" t="s">
        <v>212</v>
      </c>
    </row>
    <row r="52" spans="1:15" ht="15.95" customHeight="1">
      <c r="A52" s="47">
        <f t="shared" si="2"/>
        <v>49</v>
      </c>
      <c r="B52" s="48" t="s">
        <v>190</v>
      </c>
      <c r="C52" s="48" t="s">
        <v>213</v>
      </c>
      <c r="D52" s="48" t="s">
        <v>214</v>
      </c>
      <c r="E52" s="49" t="s">
        <v>12</v>
      </c>
      <c r="F52" s="50" t="s">
        <v>186</v>
      </c>
      <c r="G52" s="48">
        <v>23</v>
      </c>
      <c r="H52" s="51">
        <v>428</v>
      </c>
      <c r="I52" s="51">
        <v>428</v>
      </c>
      <c r="J52" s="48">
        <v>180</v>
      </c>
      <c r="K52" s="52">
        <f>VLOOKUP(F52,'[1]PRIMCO INDUSTRIES'!$C$3:$E$154,3,FALSE)</f>
        <v>2.75</v>
      </c>
      <c r="L52" s="52">
        <f t="shared" si="0"/>
        <v>69</v>
      </c>
      <c r="M52" s="53">
        <f t="shared" si="1"/>
        <v>1246</v>
      </c>
      <c r="N52" s="46" t="s">
        <v>215</v>
      </c>
    </row>
    <row r="53" spans="1:15" ht="15.95" customHeight="1">
      <c r="A53" s="47">
        <f t="shared" si="2"/>
        <v>50</v>
      </c>
      <c r="B53" s="48" t="s">
        <v>190</v>
      </c>
      <c r="C53" s="48" t="s">
        <v>216</v>
      </c>
      <c r="D53" s="48" t="s">
        <v>217</v>
      </c>
      <c r="E53" s="49" t="s">
        <v>12</v>
      </c>
      <c r="F53" s="50" t="s">
        <v>218</v>
      </c>
      <c r="G53" s="48">
        <v>19</v>
      </c>
      <c r="H53" s="51">
        <v>276</v>
      </c>
      <c r="I53" s="51">
        <v>300</v>
      </c>
      <c r="J53" s="48">
        <v>100</v>
      </c>
      <c r="K53" s="52">
        <f>VLOOKUP(F53,'[1]PRIMCO INDUSTRIES'!$C$3:$E$154,3,FALSE)</f>
        <v>2</v>
      </c>
      <c r="L53" s="52">
        <f t="shared" si="0"/>
        <v>57</v>
      </c>
      <c r="M53" s="53">
        <f t="shared" si="1"/>
        <v>657</v>
      </c>
      <c r="N53" s="46" t="s">
        <v>219</v>
      </c>
    </row>
    <row r="54" spans="1:15" ht="15.95" customHeight="1" thickBot="1">
      <c r="A54" s="57">
        <f t="shared" si="2"/>
        <v>51</v>
      </c>
      <c r="B54" s="58" t="s">
        <v>190</v>
      </c>
      <c r="C54" s="58" t="s">
        <v>220</v>
      </c>
      <c r="D54" s="58" t="s">
        <v>221</v>
      </c>
      <c r="E54" s="59" t="s">
        <v>12</v>
      </c>
      <c r="F54" s="60" t="s">
        <v>222</v>
      </c>
      <c r="G54" s="58">
        <v>3</v>
      </c>
      <c r="H54" s="61">
        <v>60</v>
      </c>
      <c r="I54" s="61">
        <v>300</v>
      </c>
      <c r="J54" s="58">
        <v>55</v>
      </c>
      <c r="K54" s="62">
        <f>VLOOKUP(F54,'[1]PRIMCO INDUSTRIES'!$C$3:$E$154,3,FALSE)</f>
        <v>2</v>
      </c>
      <c r="L54" s="62">
        <f t="shared" si="0"/>
        <v>9</v>
      </c>
      <c r="M54" s="63">
        <f t="shared" si="1"/>
        <v>609</v>
      </c>
      <c r="N54" s="46" t="s">
        <v>223</v>
      </c>
    </row>
    <row r="55" spans="1:15" ht="15.95" customHeight="1" thickBot="1">
      <c r="A55" s="64" t="s">
        <v>224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6"/>
      <c r="M55" s="67">
        <f>ROUND(SUM(M4:M54),0)</f>
        <v>50540</v>
      </c>
      <c r="N55" s="68"/>
    </row>
    <row r="56" spans="1:15" ht="15.95" customHeight="1" thickBot="1">
      <c r="A56" s="69"/>
      <c r="B56" s="70"/>
      <c r="C56" s="70"/>
      <c r="D56" s="70"/>
      <c r="E56" s="70"/>
      <c r="F56" s="71"/>
      <c r="G56" s="72">
        <f>SUM(G4:G54)</f>
        <v>1096</v>
      </c>
      <c r="H56" s="73">
        <f>SUM(H4:H54)</f>
        <v>16309.6</v>
      </c>
      <c r="I56" s="74">
        <f>SUM(I4:I54)</f>
        <v>17852.599999999999</v>
      </c>
      <c r="J56" s="70"/>
      <c r="K56" s="75"/>
      <c r="L56" s="76">
        <f>SUM(L4:L54)</f>
        <v>3288</v>
      </c>
      <c r="M56" s="75"/>
      <c r="N56" s="70"/>
    </row>
    <row r="57" spans="1:15" ht="30" customHeight="1" thickBot="1">
      <c r="A57" s="24" t="s">
        <v>15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6"/>
      <c r="N57" s="1" t="s">
        <v>25</v>
      </c>
    </row>
    <row r="58" spans="1:15" ht="30" customHeight="1" thickBot="1">
      <c r="A58" s="27" t="s">
        <v>0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9"/>
      <c r="N58" s="1" t="s">
        <v>25</v>
      </c>
      <c r="O58" s="13"/>
    </row>
  </sheetData>
  <sortState ref="B4:N81">
    <sortCondition ref="B4:B81"/>
    <sortCondition ref="C4:C81"/>
  </sortState>
  <mergeCells count="7">
    <mergeCell ref="A57:M57"/>
    <mergeCell ref="A58:M58"/>
    <mergeCell ref="I2:M2"/>
    <mergeCell ref="I1:M1"/>
    <mergeCell ref="A1:H1"/>
    <mergeCell ref="A2:H2"/>
    <mergeCell ref="A55:L55"/>
  </mergeCells>
  <conditionalFormatting sqref="D57:D1048576 D1:D2">
    <cfRule type="duplicateValues" dxfId="0" priority="15"/>
  </conditionalFormatting>
  <hyperlinks>
    <hyperlink ref="F17" r:id="rId1" display="https://kuu.ac.in/"/>
  </hyperlinks>
  <pageMargins left="0.22" right="0.27" top="0.6692913385826772" bottom="0.59055118110236227" header="0.35433070866141736" footer="0.27559055118110237"/>
  <pageSetup scale="90" orientation="portrait" r:id="rId2"/>
  <headerFooter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14</v>
      </c>
      <c r="B1" s="3" t="s">
        <v>16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5" t="s">
        <v>13</v>
      </c>
    </row>
    <row r="2" spans="1:14">
      <c r="A2" s="6">
        <v>1</v>
      </c>
      <c r="B2" s="7" t="s">
        <v>17</v>
      </c>
      <c r="C2" s="7" t="s">
        <v>21</v>
      </c>
      <c r="D2" s="7" t="s">
        <v>20</v>
      </c>
      <c r="E2" s="8" t="s">
        <v>12</v>
      </c>
      <c r="F2" s="9" t="s">
        <v>19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2025-04-08T07:37:42Z</cp:lastPrinted>
  <dcterms:created xsi:type="dcterms:W3CDTF">2022-09-03T07:55:33Z</dcterms:created>
  <dcterms:modified xsi:type="dcterms:W3CDTF">2025-04-08T07:37:43Z</dcterms:modified>
</cp:coreProperties>
</file>