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Invoice!$B$4:$M$30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K26" i="1"/>
  <c r="J26" i="1"/>
  <c r="M26" i="1" s="1"/>
  <c r="K25" i="1"/>
  <c r="M25" i="1" s="1"/>
  <c r="K24" i="1"/>
  <c r="J24" i="1"/>
  <c r="M24" i="1" s="1"/>
  <c r="K23" i="1"/>
  <c r="J23" i="1"/>
  <c r="M23" i="1" s="1"/>
  <c r="K22" i="1"/>
  <c r="M22" i="1" s="1"/>
  <c r="K21" i="1"/>
  <c r="M21" i="1" s="1"/>
  <c r="K20" i="1"/>
  <c r="M20" i="1" s="1"/>
  <c r="K19" i="1"/>
  <c r="J19" i="1"/>
  <c r="K18" i="1"/>
  <c r="J18" i="1"/>
  <c r="K17" i="1"/>
  <c r="J17" i="1"/>
  <c r="K16" i="1"/>
  <c r="J16" i="1"/>
  <c r="M16" i="1" s="1"/>
  <c r="K15" i="1"/>
  <c r="J15" i="1"/>
  <c r="M15" i="1" s="1"/>
  <c r="K14" i="1"/>
  <c r="J14" i="1"/>
  <c r="M14" i="1" s="1"/>
  <c r="K13" i="1"/>
  <c r="M13" i="1" s="1"/>
  <c r="K12" i="1"/>
  <c r="M12" i="1" s="1"/>
  <c r="K11" i="1"/>
  <c r="M11" i="1" s="1"/>
  <c r="K10" i="1"/>
  <c r="J10" i="1"/>
  <c r="K9" i="1"/>
  <c r="J9" i="1"/>
  <c r="K8" i="1"/>
  <c r="J8" i="1"/>
  <c r="K7" i="1"/>
  <c r="J7" i="1"/>
  <c r="K6" i="1"/>
  <c r="J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K5" i="1"/>
  <c r="J5" i="1"/>
  <c r="M5" i="1" l="1"/>
  <c r="M6" i="1"/>
  <c r="M7" i="1"/>
  <c r="M8" i="1"/>
  <c r="M9" i="1"/>
  <c r="M10" i="1"/>
  <c r="M17" i="1"/>
  <c r="M18" i="1"/>
  <c r="M19" i="1"/>
  <c r="K2" i="3"/>
  <c r="M2" i="3" s="1"/>
  <c r="M27" i="1" l="1"/>
</calcChain>
</file>

<file path=xl/sharedStrings.xml><?xml version="1.0" encoding="utf-8"?>
<sst xmlns="http://schemas.openxmlformats.org/spreadsheetml/2006/main" count="173" uniqueCount="117">
  <si>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</si>
  <si>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</si>
  <si>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</si>
  <si>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</si>
  <si>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</si>
  <si>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</si>
  <si>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</si>
  <si>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</si>
  <si>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</si>
  <si>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</si>
  <si>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</si>
  <si>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</si>
  <si>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</si>
  <si>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</si>
  <si>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</si>
  <si>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ANGUL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</si>
  <si>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</si>
  <si>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</si>
  <si>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</si>
  <si>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JAGATSINGHPUR</t>
  </si>
  <si>
    <t>JALESWAR</t>
  </si>
  <si>
    <t>BHUBANESWAR</t>
  </si>
  <si>
    <t>PARTY NAME</t>
  </si>
  <si>
    <t>MAA NARAYANI PAINTS</t>
  </si>
  <si>
    <t>JAI BALAJI PAINTS PLYWOOD</t>
  </si>
  <si>
    <t>26/6/2025</t>
  </si>
  <si>
    <t>124</t>
  </si>
  <si>
    <t>PL/JA/05882</t>
  </si>
  <si>
    <t>cancelled  double lr issue</t>
  </si>
  <si>
    <t>Thanking you for your business.
PRAGATI LOGISTICS</t>
  </si>
  <si>
    <t>Kindly, verify &amp; confirm within 7 days, else GST will be filed by 20th AUGUST, 2025.
GST to be paid by Consignor under Reverse Charge Mechanism(RCM) as per GST.</t>
  </si>
  <si>
    <t>REMARKS</t>
  </si>
  <si>
    <t>02/7/2025</t>
  </si>
  <si>
    <t>PL/JA/06473</t>
  </si>
  <si>
    <t>131</t>
  </si>
  <si>
    <t>04/7/2025</t>
  </si>
  <si>
    <t>PL/JA/06468</t>
  </si>
  <si>
    <t>130</t>
  </si>
  <si>
    <t>14/7/2025</t>
  </si>
  <si>
    <t>PL/JA/06933</t>
  </si>
  <si>
    <t>133</t>
  </si>
  <si>
    <t>BALIPATANA</t>
  </si>
  <si>
    <t>15/7/2025</t>
  </si>
  <si>
    <t>PL/JA/06999</t>
  </si>
  <si>
    <t>135</t>
  </si>
  <si>
    <t>GIFT-1</t>
  </si>
  <si>
    <t>RAINBOW TRADERS</t>
  </si>
  <si>
    <t>16/7/2025</t>
  </si>
  <si>
    <t>PL/JA/07096</t>
  </si>
  <si>
    <t>136</t>
  </si>
  <si>
    <t>RAMCHANDI TRADERS</t>
  </si>
  <si>
    <t>18/7/2025</t>
  </si>
  <si>
    <t>PL/JA/07203</t>
  </si>
  <si>
    <t>139</t>
  </si>
  <si>
    <t>BARIPADA</t>
  </si>
  <si>
    <t>BALAJI LIFE STYLE</t>
  </si>
  <si>
    <t>PL/JA/07206</t>
  </si>
  <si>
    <t>138</t>
  </si>
  <si>
    <t>BOLGARH</t>
  </si>
  <si>
    <t>PL/JA/07208</t>
  </si>
  <si>
    <t>140</t>
  </si>
  <si>
    <t>PL/JA/07209</t>
  </si>
  <si>
    <t>141</t>
  </si>
  <si>
    <t>20/7/2025</t>
  </si>
  <si>
    <t>PL/JA/07273</t>
  </si>
  <si>
    <t>142</t>
  </si>
  <si>
    <t>22/7/2025</t>
  </si>
  <si>
    <t>PL/JA/07435</t>
  </si>
  <si>
    <t>147</t>
  </si>
  <si>
    <t>K M HARDWARE AND PAINTS</t>
  </si>
  <si>
    <t>PL/JA/07450</t>
  </si>
  <si>
    <t>146</t>
  </si>
  <si>
    <t>PL/JA/07461</t>
  </si>
  <si>
    <t>145</t>
  </si>
  <si>
    <t>23/7/2025</t>
  </si>
  <si>
    <t>PL/JA/07486</t>
  </si>
  <si>
    <t>149</t>
  </si>
  <si>
    <t>PATRAPUR</t>
  </si>
  <si>
    <t>PL/JA/07507</t>
  </si>
  <si>
    <t>148</t>
  </si>
  <si>
    <t>RATHA PAINTS</t>
  </si>
  <si>
    <t>24/7/2025</t>
  </si>
  <si>
    <t>PL/JA/07511</t>
  </si>
  <si>
    <t>150</t>
  </si>
  <si>
    <t>CHATRACHAKADA</t>
  </si>
  <si>
    <t>LOHITA BABA PAINTS AND HARDWARE</t>
  </si>
  <si>
    <t>PL/JA/07541</t>
  </si>
  <si>
    <t>151</t>
  </si>
  <si>
    <t>BANKI</t>
  </si>
  <si>
    <t>28/7/2025</t>
  </si>
  <si>
    <t>PL/JA/07806</t>
  </si>
  <si>
    <t>152</t>
  </si>
  <si>
    <t>RAYAGADA</t>
  </si>
  <si>
    <t xml:space="preserve">ARVAT MARKETING </t>
  </si>
  <si>
    <t>29/7/2025</t>
  </si>
  <si>
    <t>PL/JA/07836</t>
  </si>
  <si>
    <t>153</t>
  </si>
  <si>
    <t>30/7/2025</t>
  </si>
  <si>
    <t>PL/JA/07918</t>
  </si>
  <si>
    <t>155</t>
  </si>
  <si>
    <t>MUNIGUDA</t>
  </si>
  <si>
    <t>JIARAM JAIN ENTERPRISES</t>
  </si>
  <si>
    <t>PL/JA/08050</t>
  </si>
  <si>
    <t>158</t>
  </si>
  <si>
    <t>BALIGUDA</t>
  </si>
  <si>
    <t>31/7/2025</t>
  </si>
  <si>
    <t>PL/JA/08041</t>
  </si>
  <si>
    <t>157</t>
  </si>
  <si>
    <t>(RUPEES FIFTY FOUR THOUSAND TWO HUNDRED EIGHTY ONLY)</t>
  </si>
  <si>
    <t>JAY MAA LAXMI HARDWARE</t>
  </si>
  <si>
    <t>PRINCE SANITARY AND HARDWARE</t>
  </si>
  <si>
    <t>S S HARDWARE AND COLOURS</t>
  </si>
  <si>
    <t>MAA SANTOSHI ENTERPRISES</t>
  </si>
  <si>
    <t>FAST AND FORWARD ENTERPRISES PVT LTD</t>
  </si>
  <si>
    <t>B K AGENCIES</t>
  </si>
  <si>
    <t>SILLY TRADERS</t>
  </si>
  <si>
    <t>Bill Date : 31/07/2025
Bill NO : 10890
Total Amount: 54280.00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</si>
</sst>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2" fillId="0" borderId="8" xfId="0" applyNumberFormat="1" applyFont="1" applyBorder="1"/>
    <xf numFmtId="2" fontId="0" fillId="0" borderId="8" xfId="0" applyNumberFormat="1" applyFont="1" applyBorder="1"/>
    <xf numFmtId="2" fontId="0" fillId="0" borderId="1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left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right"/>
    </xf>
    <xf numFmtId="2" fontId="1" fillId="0" borderId="25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0" fontId="2" fillId="0" borderId="27" xfId="0" applyNumberFormat="1" applyFont="1" applyBorder="1"/>
    <xf numFmtId="0" fontId="0" fillId="0" borderId="28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2" fillId="0" borderId="29" xfId="0" applyNumberFormat="1" applyFont="1" applyBorder="1"/>
    <xf numFmtId="2" fontId="0" fillId="0" borderId="29" xfId="0" applyNumberFormat="1" applyFont="1" applyBorder="1"/>
    <xf numFmtId="2" fontId="0" fillId="0" borderId="16" xfId="0" applyNumberFormat="1" applyFont="1" applyBorder="1"/>
    <xf numFmtId="0" fontId="0" fillId="0" borderId="30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" fillId="0" borderId="31" xfId="0" applyNumberFormat="1" applyFont="1" applyBorder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219075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JUNE,%202025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PRIL,%202025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KAMATA BORIGUMA</v>
          </cell>
          <cell r="H5">
            <v>124</v>
          </cell>
          <cell r="I5">
            <v>2456</v>
          </cell>
          <cell r="J5">
            <v>4.8</v>
          </cell>
        </row>
        <row r="6">
          <cell r="G6" t="str">
            <v>KAMAKHYANAGAR</v>
          </cell>
          <cell r="H6">
            <v>114</v>
          </cell>
          <cell r="I6">
            <v>3392</v>
          </cell>
          <cell r="J6">
            <v>1.5</v>
          </cell>
        </row>
        <row r="7">
          <cell r="G7" t="str">
            <v>CHIKITI</v>
          </cell>
          <cell r="H7">
            <v>88</v>
          </cell>
          <cell r="I7">
            <v>2160</v>
          </cell>
          <cell r="J7">
            <v>2.75</v>
          </cell>
        </row>
        <row r="8">
          <cell r="G8" t="str">
            <v>DHENKANAL</v>
          </cell>
          <cell r="H8">
            <v>204</v>
          </cell>
          <cell r="I8">
            <v>4532</v>
          </cell>
          <cell r="J8">
            <v>1.5</v>
          </cell>
        </row>
        <row r="9">
          <cell r="G9" t="str">
            <v>ASKA</v>
          </cell>
          <cell r="H9">
            <v>26</v>
          </cell>
          <cell r="I9">
            <v>568</v>
          </cell>
          <cell r="J9">
            <v>2.75</v>
          </cell>
        </row>
        <row r="10">
          <cell r="G10" t="str">
            <v>JAGATSINGHPUR</v>
          </cell>
          <cell r="H10">
            <v>30</v>
          </cell>
          <cell r="I10">
            <v>506</v>
          </cell>
          <cell r="J10">
            <v>1.5</v>
          </cell>
        </row>
        <row r="11">
          <cell r="G11" t="str">
            <v>JEYPORE</v>
          </cell>
          <cell r="H11">
            <v>134</v>
          </cell>
          <cell r="I11">
            <v>2897</v>
          </cell>
          <cell r="J11">
            <v>4.8</v>
          </cell>
        </row>
        <row r="12">
          <cell r="G12" t="str">
            <v>KUNDRA</v>
          </cell>
          <cell r="H12">
            <v>85</v>
          </cell>
          <cell r="I12">
            <v>2067</v>
          </cell>
          <cell r="J12">
            <v>4.8</v>
          </cell>
        </row>
        <row r="13">
          <cell r="G13" t="str">
            <v>BERHAMPUR</v>
          </cell>
          <cell r="H13">
            <v>12</v>
          </cell>
          <cell r="I13">
            <v>117</v>
          </cell>
          <cell r="J13">
            <v>2.75</v>
          </cell>
        </row>
        <row r="14">
          <cell r="G14" t="str">
            <v>BADAGADA</v>
          </cell>
          <cell r="H14">
            <v>64</v>
          </cell>
          <cell r="I14">
            <v>771</v>
          </cell>
          <cell r="J14">
            <v>3.8</v>
          </cell>
        </row>
        <row r="15">
          <cell r="G15" t="str">
            <v>HALDI</v>
          </cell>
          <cell r="H15">
            <v>50</v>
          </cell>
          <cell r="I15">
            <v>494</v>
          </cell>
          <cell r="J15">
            <v>4.5</v>
          </cell>
        </row>
        <row r="16">
          <cell r="G16" t="str">
            <v>KUAMARA</v>
          </cell>
          <cell r="H16">
            <v>85</v>
          </cell>
          <cell r="I16">
            <v>1583</v>
          </cell>
          <cell r="J16">
            <v>2.75</v>
          </cell>
        </row>
        <row r="17">
          <cell r="G17" t="str">
            <v>BHUBANESWAR</v>
          </cell>
          <cell r="H17">
            <v>15</v>
          </cell>
          <cell r="I17">
            <v>155</v>
          </cell>
          <cell r="J17">
            <v>1.5</v>
          </cell>
        </row>
        <row r="18">
          <cell r="G18" t="str">
            <v>BEGUNIAPADA</v>
          </cell>
          <cell r="H18">
            <v>69</v>
          </cell>
          <cell r="I18">
            <v>1324</v>
          </cell>
          <cell r="J18">
            <v>2.75</v>
          </cell>
        </row>
        <row r="19">
          <cell r="G19" t="str">
            <v>BERHAMPUR</v>
          </cell>
          <cell r="H19">
            <v>25</v>
          </cell>
          <cell r="I19">
            <v>413</v>
          </cell>
          <cell r="J19">
            <v>2.75</v>
          </cell>
        </row>
        <row r="20">
          <cell r="G20" t="str">
            <v>RAMBAG</v>
          </cell>
          <cell r="H20">
            <v>46</v>
          </cell>
          <cell r="I20">
            <v>585</v>
          </cell>
          <cell r="J20">
            <v>1.5</v>
          </cell>
        </row>
        <row r="21">
          <cell r="G21" t="str">
            <v>MALKANGIRI</v>
          </cell>
          <cell r="H21">
            <v>49</v>
          </cell>
          <cell r="I21">
            <v>872</v>
          </cell>
          <cell r="J21">
            <v>4.8</v>
          </cell>
        </row>
        <row r="22">
          <cell r="G22" t="str">
            <v>SHYAMKHUNTA</v>
          </cell>
          <cell r="H22">
            <v>43</v>
          </cell>
          <cell r="I22">
            <v>955</v>
          </cell>
          <cell r="J22">
            <v>3.8</v>
          </cell>
        </row>
        <row r="23">
          <cell r="G23" t="str">
            <v>BERHAMPUR</v>
          </cell>
          <cell r="H23">
            <v>43</v>
          </cell>
          <cell r="I23">
            <v>1140</v>
          </cell>
          <cell r="J23">
            <v>2.75</v>
          </cell>
        </row>
        <row r="24">
          <cell r="G24" t="str">
            <v>KUAMARA</v>
          </cell>
          <cell r="H24">
            <v>56</v>
          </cell>
          <cell r="I24">
            <v>1601</v>
          </cell>
          <cell r="J24">
            <v>2.75</v>
          </cell>
        </row>
        <row r="25">
          <cell r="G25" t="str">
            <v>DHANPUR</v>
          </cell>
          <cell r="H25">
            <v>25</v>
          </cell>
          <cell r="I25">
            <v>678</v>
          </cell>
          <cell r="J25">
            <v>3.8</v>
          </cell>
        </row>
        <row r="26">
          <cell r="G26" t="str">
            <v>BADAGADA</v>
          </cell>
          <cell r="H26">
            <v>69</v>
          </cell>
          <cell r="I26">
            <v>2140.6999999999998</v>
          </cell>
          <cell r="J26">
            <v>3.8</v>
          </cell>
        </row>
        <row r="27">
          <cell r="G27" t="str">
            <v>ROURKELA</v>
          </cell>
          <cell r="H27">
            <v>100</v>
          </cell>
          <cell r="I27">
            <v>2943</v>
          </cell>
          <cell r="J27">
            <v>3.8</v>
          </cell>
        </row>
        <row r="28">
          <cell r="G28" t="str">
            <v>ANGUL</v>
          </cell>
          <cell r="H28">
            <v>16</v>
          </cell>
          <cell r="I28">
            <v>220</v>
          </cell>
          <cell r="J28">
            <v>2.75</v>
          </cell>
        </row>
        <row r="29">
          <cell r="G29" t="str">
            <v>JEYPORE</v>
          </cell>
          <cell r="H29">
            <v>96</v>
          </cell>
          <cell r="I29">
            <v>2178</v>
          </cell>
          <cell r="J29">
            <v>4.8</v>
          </cell>
        </row>
        <row r="30">
          <cell r="G30" t="str">
            <v>JALESWAR</v>
          </cell>
          <cell r="H30">
            <v>61</v>
          </cell>
          <cell r="I30">
            <v>1143</v>
          </cell>
          <cell r="J30">
            <v>2.75</v>
          </cell>
        </row>
        <row r="31">
          <cell r="G31" t="str">
            <v>KENDRAPARA</v>
          </cell>
          <cell r="H31">
            <v>33</v>
          </cell>
          <cell r="I31">
            <v>685</v>
          </cell>
          <cell r="J31">
            <v>1.5</v>
          </cell>
        </row>
        <row r="32">
          <cell r="G32" t="str">
            <v>BHUBANESWAR</v>
          </cell>
          <cell r="H32">
            <v>7</v>
          </cell>
          <cell r="I32">
            <v>56</v>
          </cell>
          <cell r="J32">
            <v>1.5</v>
          </cell>
        </row>
        <row r="33">
          <cell r="G33" t="str">
            <v>DHENKANAL</v>
          </cell>
          <cell r="H33">
            <v>30</v>
          </cell>
          <cell r="I33">
            <v>566</v>
          </cell>
          <cell r="J33">
            <v>1.5</v>
          </cell>
        </row>
        <row r="34">
          <cell r="G34" t="str">
            <v>BEGUNIAPADA</v>
          </cell>
          <cell r="H34">
            <v>29</v>
          </cell>
          <cell r="I34">
            <v>403</v>
          </cell>
          <cell r="J34">
            <v>2.75</v>
          </cell>
        </row>
        <row r="35">
          <cell r="G35" t="str">
            <v>BERHAMPUR</v>
          </cell>
          <cell r="H35">
            <v>43</v>
          </cell>
          <cell r="I35">
            <v>1265</v>
          </cell>
          <cell r="J35">
            <v>2.75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25</v>
          </cell>
          <cell r="I5">
            <v>600</v>
          </cell>
          <cell r="J5">
            <v>2.75</v>
          </cell>
        </row>
        <row r="6">
          <cell r="G6" t="str">
            <v>JALESWAR</v>
          </cell>
          <cell r="H6">
            <v>9</v>
          </cell>
          <cell r="I6">
            <v>80</v>
          </cell>
          <cell r="J6">
            <v>2.75</v>
          </cell>
        </row>
        <row r="7">
          <cell r="G7" t="str">
            <v>BEGUNIAPADA</v>
          </cell>
          <cell r="H7">
            <v>78</v>
          </cell>
          <cell r="I7">
            <v>1867</v>
          </cell>
          <cell r="J7">
            <v>2.75</v>
          </cell>
        </row>
        <row r="8">
          <cell r="G8" t="str">
            <v>CHHATRAPUR</v>
          </cell>
          <cell r="H8">
            <v>33</v>
          </cell>
          <cell r="I8">
            <v>646</v>
          </cell>
          <cell r="J8">
            <v>2.75</v>
          </cell>
        </row>
        <row r="9">
          <cell r="G9" t="str">
            <v>BHUBANESWAR</v>
          </cell>
          <cell r="H9">
            <v>13</v>
          </cell>
          <cell r="I9">
            <v>266</v>
          </cell>
          <cell r="J9">
            <v>1.5</v>
          </cell>
        </row>
        <row r="10">
          <cell r="G10" t="str">
            <v>BOINDA</v>
          </cell>
          <cell r="H10">
            <v>9</v>
          </cell>
          <cell r="I10">
            <v>79</v>
          </cell>
          <cell r="J10">
            <v>2.75</v>
          </cell>
        </row>
        <row r="11">
          <cell r="G11" t="str">
            <v>BOINDA</v>
          </cell>
          <cell r="H11">
            <v>9</v>
          </cell>
          <cell r="I11">
            <v>71</v>
          </cell>
          <cell r="J11">
            <v>2.75</v>
          </cell>
        </row>
        <row r="12">
          <cell r="G12" t="str">
            <v>JANKIA</v>
          </cell>
          <cell r="H12">
            <v>36</v>
          </cell>
          <cell r="I12">
            <v>693</v>
          </cell>
          <cell r="J12">
            <v>1.5</v>
          </cell>
        </row>
        <row r="13">
          <cell r="G13" t="str">
            <v>KENDRAPARA</v>
          </cell>
          <cell r="H13">
            <v>17</v>
          </cell>
          <cell r="I13">
            <v>437</v>
          </cell>
          <cell r="J13">
            <v>1.5</v>
          </cell>
        </row>
        <row r="14">
          <cell r="G14" t="str">
            <v>JAJPUR TOWN</v>
          </cell>
          <cell r="H14">
            <v>6</v>
          </cell>
          <cell r="I14">
            <v>53</v>
          </cell>
          <cell r="J14">
            <v>1.5</v>
          </cell>
        </row>
        <row r="15">
          <cell r="G15" t="str">
            <v>BHUBANESWAR</v>
          </cell>
          <cell r="H15">
            <v>50</v>
          </cell>
          <cell r="I15">
            <v>1250</v>
          </cell>
          <cell r="J15">
            <v>1.5</v>
          </cell>
        </row>
        <row r="16">
          <cell r="G16" t="str">
            <v>MALKANGIRI</v>
          </cell>
          <cell r="H16">
            <v>163</v>
          </cell>
          <cell r="I16">
            <v>2753</v>
          </cell>
          <cell r="J16">
            <v>4.8</v>
          </cell>
        </row>
        <row r="17">
          <cell r="G17" t="str">
            <v>SUNABEDA</v>
          </cell>
          <cell r="H17">
            <v>33</v>
          </cell>
          <cell r="I17">
            <v>361</v>
          </cell>
          <cell r="J17">
            <v>4.8</v>
          </cell>
        </row>
        <row r="18">
          <cell r="G18" t="str">
            <v>KUAMARA</v>
          </cell>
          <cell r="H18">
            <v>19</v>
          </cell>
          <cell r="I18">
            <v>203</v>
          </cell>
          <cell r="J18">
            <v>2.75</v>
          </cell>
        </row>
        <row r="19">
          <cell r="G19" t="str">
            <v>BERHAMPUR</v>
          </cell>
          <cell r="H19">
            <v>2</v>
          </cell>
          <cell r="I19">
            <v>45</v>
          </cell>
          <cell r="J19">
            <v>2.75</v>
          </cell>
        </row>
        <row r="20">
          <cell r="G20" t="str">
            <v>NTPC KANIHA</v>
          </cell>
          <cell r="H20">
            <v>97</v>
          </cell>
          <cell r="I20">
            <v>2535</v>
          </cell>
          <cell r="J20">
            <v>2.75</v>
          </cell>
        </row>
        <row r="21">
          <cell r="G21" t="str">
            <v>JEYPORE</v>
          </cell>
          <cell r="H21">
            <v>45</v>
          </cell>
          <cell r="I21">
            <v>362</v>
          </cell>
          <cell r="J21">
            <v>4.8</v>
          </cell>
        </row>
        <row r="22">
          <cell r="G22" t="str">
            <v>ROURKELA</v>
          </cell>
          <cell r="H22">
            <v>51</v>
          </cell>
          <cell r="I22">
            <v>1582</v>
          </cell>
          <cell r="J22">
            <v>3.8</v>
          </cell>
        </row>
        <row r="23">
          <cell r="G23" t="str">
            <v>KEONJHAR</v>
          </cell>
          <cell r="H23">
            <v>10</v>
          </cell>
          <cell r="I23">
            <v>251</v>
          </cell>
          <cell r="J23">
            <v>2.75</v>
          </cell>
        </row>
        <row r="24">
          <cell r="G24" t="str">
            <v>BALIMELA</v>
          </cell>
          <cell r="H24">
            <v>35</v>
          </cell>
          <cell r="I24">
            <v>928</v>
          </cell>
          <cell r="J24">
            <v>4.8</v>
          </cell>
        </row>
        <row r="25">
          <cell r="G25" t="str">
            <v>CHANDPUR</v>
          </cell>
          <cell r="H25">
            <v>65</v>
          </cell>
          <cell r="I25">
            <v>1937</v>
          </cell>
          <cell r="J25">
            <v>2.75</v>
          </cell>
        </row>
        <row r="26">
          <cell r="G26" t="str">
            <v>BERHAMPUR</v>
          </cell>
          <cell r="H26">
            <v>16</v>
          </cell>
          <cell r="I26">
            <v>346</v>
          </cell>
          <cell r="J26">
            <v>2.75</v>
          </cell>
        </row>
        <row r="27">
          <cell r="G27" t="str">
            <v>JALESWAR</v>
          </cell>
          <cell r="H27">
            <v>36</v>
          </cell>
          <cell r="I27">
            <v>694</v>
          </cell>
          <cell r="J27">
            <v>2.75</v>
          </cell>
        </row>
        <row r="28">
          <cell r="G28" t="str">
            <v>NTPC KANIHA</v>
          </cell>
          <cell r="H28">
            <v>23</v>
          </cell>
          <cell r="I28">
            <v>537</v>
          </cell>
          <cell r="J28">
            <v>2.75</v>
          </cell>
        </row>
        <row r="29">
          <cell r="G29" t="str">
            <v>BHUBANESWAR</v>
          </cell>
          <cell r="H29">
            <v>65</v>
          </cell>
          <cell r="I29">
            <v>1967</v>
          </cell>
          <cell r="J29">
            <v>1.5</v>
          </cell>
        </row>
        <row r="30">
          <cell r="G30" t="str">
            <v>ODAGAON</v>
          </cell>
          <cell r="H30">
            <v>37</v>
          </cell>
          <cell r="I30">
            <v>850</v>
          </cell>
          <cell r="J30">
            <v>2.75</v>
          </cell>
        </row>
        <row r="31">
          <cell r="G31" t="str">
            <v>BARBIL</v>
          </cell>
          <cell r="H31">
            <v>54</v>
          </cell>
          <cell r="I31">
            <v>448</v>
          </cell>
          <cell r="J31">
            <v>3.8</v>
          </cell>
        </row>
        <row r="32">
          <cell r="G32" t="str">
            <v>BARBIL</v>
          </cell>
          <cell r="H32">
            <v>9</v>
          </cell>
          <cell r="I32">
            <v>44</v>
          </cell>
          <cell r="J32">
            <v>3.8</v>
          </cell>
        </row>
        <row r="33">
          <cell r="G33" t="str">
            <v>BOLANGIR</v>
          </cell>
          <cell r="H33">
            <v>33</v>
          </cell>
          <cell r="I33">
            <v>280</v>
          </cell>
          <cell r="J33">
            <v>3.8</v>
          </cell>
        </row>
        <row r="34">
          <cell r="G34" t="str">
            <v>GOPA KENDRAPARA</v>
          </cell>
          <cell r="H34">
            <v>24</v>
          </cell>
          <cell r="I34">
            <v>210</v>
          </cell>
          <cell r="J34">
            <v>1.5</v>
          </cell>
        </row>
        <row r="35">
          <cell r="G35" t="str">
            <v>KEONJHAR</v>
          </cell>
          <cell r="H35">
            <v>5</v>
          </cell>
          <cell r="I35">
            <v>41</v>
          </cell>
          <cell r="J35">
            <v>2.75</v>
          </cell>
        </row>
        <row r="36">
          <cell r="G36" t="str">
            <v>KHELAR</v>
          </cell>
          <cell r="H36">
            <v>17</v>
          </cell>
          <cell r="I36">
            <v>213</v>
          </cell>
          <cell r="J36">
            <v>1.5</v>
          </cell>
        </row>
        <row r="37">
          <cell r="G37" t="str">
            <v>JAGATSINGHPUR</v>
          </cell>
          <cell r="H37">
            <v>54</v>
          </cell>
          <cell r="I37">
            <v>1229</v>
          </cell>
          <cell r="J37">
            <v>1.5</v>
          </cell>
        </row>
        <row r="38">
          <cell r="G38" t="str">
            <v>KUNDRA</v>
          </cell>
          <cell r="H38">
            <v>48</v>
          </cell>
          <cell r="I38">
            <v>1035</v>
          </cell>
          <cell r="J38">
            <v>4.8</v>
          </cell>
        </row>
        <row r="39">
          <cell r="G39" t="str">
            <v>KUAMARA</v>
          </cell>
          <cell r="H39">
            <v>72</v>
          </cell>
          <cell r="I39">
            <v>1401</v>
          </cell>
          <cell r="J39">
            <v>2.75</v>
          </cell>
        </row>
        <row r="40">
          <cell r="G40" t="str">
            <v>JEYPORE</v>
          </cell>
          <cell r="H40">
            <v>59</v>
          </cell>
          <cell r="I40">
            <v>489</v>
          </cell>
          <cell r="J40">
            <v>4.8</v>
          </cell>
        </row>
        <row r="41">
          <cell r="G41" t="str">
            <v>MUNIGUDA</v>
          </cell>
          <cell r="H41">
            <v>22</v>
          </cell>
          <cell r="I41">
            <v>552</v>
          </cell>
          <cell r="J41">
            <v>4.8</v>
          </cell>
        </row>
        <row r="42">
          <cell r="G42" t="str">
            <v>BERHAMPUR</v>
          </cell>
          <cell r="H42">
            <v>54</v>
          </cell>
          <cell r="I42">
            <v>1299</v>
          </cell>
          <cell r="J42">
            <v>2.75</v>
          </cell>
        </row>
        <row r="43">
          <cell r="G43" t="str">
            <v>JEYPORE</v>
          </cell>
          <cell r="H43">
            <v>62</v>
          </cell>
          <cell r="I43">
            <v>1582</v>
          </cell>
          <cell r="J43">
            <v>4.8</v>
          </cell>
        </row>
        <row r="44">
          <cell r="G44" t="str">
            <v>BADAGADA</v>
          </cell>
          <cell r="H44">
            <v>35</v>
          </cell>
          <cell r="I44">
            <v>271</v>
          </cell>
          <cell r="J44">
            <v>3.8</v>
          </cell>
        </row>
        <row r="45">
          <cell r="G45" t="str">
            <v>JALESWAR</v>
          </cell>
          <cell r="H45">
            <v>47</v>
          </cell>
          <cell r="I45">
            <v>1000</v>
          </cell>
          <cell r="J45">
            <v>2.75</v>
          </cell>
        </row>
        <row r="46">
          <cell r="G46" t="str">
            <v>BALIPATANA</v>
          </cell>
          <cell r="H46">
            <v>16</v>
          </cell>
          <cell r="I46">
            <v>317</v>
          </cell>
          <cell r="J46">
            <v>1.5</v>
          </cell>
        </row>
        <row r="47">
          <cell r="G47" t="str">
            <v>KENDRAPARA</v>
          </cell>
          <cell r="H47">
            <v>9</v>
          </cell>
          <cell r="I47">
            <v>85</v>
          </cell>
          <cell r="J47">
            <v>1.5</v>
          </cell>
        </row>
        <row r="48">
          <cell r="G48" t="str">
            <v>BERHAMPUR</v>
          </cell>
          <cell r="H48">
            <v>26</v>
          </cell>
          <cell r="I48">
            <v>764</v>
          </cell>
          <cell r="J48">
            <v>2.75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F5" t="str">
            <v>JEYPORE</v>
          </cell>
          <cell r="G5">
            <v>5</v>
          </cell>
          <cell r="H5">
            <v>45</v>
          </cell>
          <cell r="I5">
            <v>4.8</v>
          </cell>
        </row>
        <row r="6">
          <cell r="F6" t="str">
            <v>KENDRAPARA</v>
          </cell>
          <cell r="G6">
            <v>16</v>
          </cell>
          <cell r="H6">
            <v>427</v>
          </cell>
          <cell r="I6">
            <v>1.5</v>
          </cell>
        </row>
        <row r="7">
          <cell r="F7" t="str">
            <v>PATRAPUR</v>
          </cell>
          <cell r="G7">
            <v>33</v>
          </cell>
          <cell r="H7">
            <v>224</v>
          </cell>
          <cell r="I7">
            <v>3.8</v>
          </cell>
        </row>
        <row r="8">
          <cell r="F8" t="str">
            <v>DHENKANAL</v>
          </cell>
          <cell r="G8">
            <v>168</v>
          </cell>
          <cell r="H8">
            <v>3470</v>
          </cell>
          <cell r="I8">
            <v>1.5</v>
          </cell>
        </row>
        <row r="9">
          <cell r="F9" t="str">
            <v>JAGATSINGHPUR</v>
          </cell>
          <cell r="G9">
            <v>55</v>
          </cell>
          <cell r="H9">
            <v>1592</v>
          </cell>
          <cell r="I9">
            <v>1.5</v>
          </cell>
        </row>
        <row r="10">
          <cell r="F10" t="str">
            <v>KUNDRA</v>
          </cell>
          <cell r="G10">
            <v>157</v>
          </cell>
          <cell r="H10">
            <v>3320</v>
          </cell>
          <cell r="I10">
            <v>4.8</v>
          </cell>
        </row>
        <row r="11">
          <cell r="F11" t="str">
            <v>GOGUA</v>
          </cell>
          <cell r="G11">
            <v>57</v>
          </cell>
          <cell r="H11">
            <v>1618.87</v>
          </cell>
          <cell r="I11">
            <v>1.5</v>
          </cell>
        </row>
        <row r="12">
          <cell r="F12" t="str">
            <v>JAGATSINGHPUR</v>
          </cell>
          <cell r="G12">
            <v>25</v>
          </cell>
          <cell r="H12">
            <v>791</v>
          </cell>
          <cell r="I12">
            <v>1.5</v>
          </cell>
        </row>
        <row r="13">
          <cell r="F13" t="str">
            <v>JAGATSINGHPUR</v>
          </cell>
          <cell r="G13">
            <v>52</v>
          </cell>
          <cell r="H13">
            <v>1088</v>
          </cell>
          <cell r="I13">
            <v>1.5</v>
          </cell>
        </row>
        <row r="14">
          <cell r="F14" t="str">
            <v>JAGATSINGHPUR</v>
          </cell>
          <cell r="G14">
            <v>10</v>
          </cell>
          <cell r="H14">
            <v>256</v>
          </cell>
          <cell r="I14">
            <v>1.5</v>
          </cell>
        </row>
        <row r="15">
          <cell r="F15" t="str">
            <v>CHHATRAPUR</v>
          </cell>
          <cell r="G15">
            <v>101</v>
          </cell>
          <cell r="H15">
            <v>1887</v>
          </cell>
          <cell r="I15">
            <v>2.75</v>
          </cell>
        </row>
        <row r="16">
          <cell r="F16" t="str">
            <v>BARIPADA</v>
          </cell>
          <cell r="G16">
            <v>15</v>
          </cell>
          <cell r="H16">
            <v>324</v>
          </cell>
          <cell r="I16">
            <v>2.75</v>
          </cell>
        </row>
        <row r="17">
          <cell r="F17" t="str">
            <v>SHYAMKHUNTA</v>
          </cell>
          <cell r="G17">
            <v>54</v>
          </cell>
          <cell r="H17">
            <v>1360</v>
          </cell>
          <cell r="I17">
            <v>3.8</v>
          </cell>
        </row>
        <row r="18">
          <cell r="F18" t="str">
            <v>BERHAMPUR</v>
          </cell>
          <cell r="G18">
            <v>11</v>
          </cell>
          <cell r="H18">
            <v>74</v>
          </cell>
          <cell r="I18">
            <v>2.75</v>
          </cell>
        </row>
        <row r="19">
          <cell r="F19" t="str">
            <v>JHARSUGUDA</v>
          </cell>
          <cell r="G19">
            <v>32</v>
          </cell>
          <cell r="H19">
            <v>930</v>
          </cell>
          <cell r="I19">
            <v>3.8</v>
          </cell>
        </row>
        <row r="20">
          <cell r="F20" t="str">
            <v>ANGUL</v>
          </cell>
          <cell r="G20">
            <v>11</v>
          </cell>
          <cell r="H20">
            <v>291</v>
          </cell>
          <cell r="I20">
            <v>2.75</v>
          </cell>
        </row>
        <row r="21">
          <cell r="F21" t="str">
            <v>BADAGADA</v>
          </cell>
          <cell r="G21">
            <v>44</v>
          </cell>
          <cell r="H21">
            <v>682</v>
          </cell>
          <cell r="I21">
            <v>3.8</v>
          </cell>
        </row>
        <row r="22">
          <cell r="F22" t="str">
            <v>LOCHAPADA</v>
          </cell>
          <cell r="G22">
            <v>11</v>
          </cell>
          <cell r="H22">
            <v>122</v>
          </cell>
          <cell r="I22">
            <v>2.75</v>
          </cell>
        </row>
        <row r="23">
          <cell r="F23" t="str">
            <v>MALKANGIRI</v>
          </cell>
          <cell r="G23">
            <v>100</v>
          </cell>
          <cell r="H23">
            <v>3163</v>
          </cell>
          <cell r="I23">
            <v>4.8</v>
          </cell>
        </row>
        <row r="24">
          <cell r="F24" t="str">
            <v>KUAMARA</v>
          </cell>
          <cell r="G24">
            <v>58</v>
          </cell>
          <cell r="H24">
            <v>407</v>
          </cell>
          <cell r="I24">
            <v>2.75</v>
          </cell>
        </row>
        <row r="25">
          <cell r="F25" t="str">
            <v>BERHAMPUR</v>
          </cell>
          <cell r="G25">
            <v>54</v>
          </cell>
          <cell r="H25">
            <v>1291</v>
          </cell>
          <cell r="I25">
            <v>2.75</v>
          </cell>
        </row>
        <row r="26">
          <cell r="F26" t="str">
            <v>BALIPATANA</v>
          </cell>
          <cell r="G26">
            <v>76</v>
          </cell>
          <cell r="H26">
            <v>1867</v>
          </cell>
          <cell r="I26">
            <v>1.5</v>
          </cell>
        </row>
        <row r="27">
          <cell r="F27" t="str">
            <v>NTPC KANIHA</v>
          </cell>
          <cell r="G27">
            <v>51</v>
          </cell>
          <cell r="H27">
            <v>959</v>
          </cell>
          <cell r="I27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topLeftCell="A19" workbookViewId="0">
      <selection activeCell="U42" sqref="U42"/>
    </sheetView>
  </sheetViews>
  <sheetFormatPr defaultRowHeight="15"/>
  <cols>
    <col min="1" max="1" width="2" style="1" customWidth="1"/>
    <col min="2" max="2" width="4.57031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5703125" style="1" customWidth="1"/>
    <col min="8" max="8" width="5.42578125" style="1" bestFit="1" customWidth="1"/>
    <col min="9" max="9" width="9.28515625" style="5" customWidth="1"/>
    <col min="10" max="10" width="5.42578125" style="2" bestFit="1" customWidth="1"/>
    <col min="11" max="11" width="7.5703125" style="2" bestFit="1" customWidth="1"/>
    <col min="12" max="12" width="6.42578125" style="2" bestFit="1" customWidth="1"/>
    <col min="13" max="13" width="9.5703125" style="2" bestFit="1" customWidth="1"/>
    <col min="14" max="14" width="9.5703125" style="1" bestFit="1" customWidth="1"/>
    <col min="15" max="15" width="39.5703125" style="1" bestFit="1" customWidth="1"/>
    <col min="16" max="16384" width="9.140625" style="1"/>
  </cols>
  <sheetData>
    <row r="1" spans="2:15" ht="8.25" customHeight="1" thickBot="1"/>
    <row r="2" spans="2:15" ht="76.5" customHeight="1" thickBot="1">
      <c r="B2" s="30"/>
      <c r="C2" s="31"/>
      <c r="D2" s="31"/>
      <c r="E2" s="31"/>
      <c r="F2" s="31"/>
      <c r="G2" s="31"/>
      <c r="H2" s="31"/>
      <c r="I2" s="27" t="s">
        <v>17</v>
      </c>
      <c r="J2" s="28"/>
      <c r="K2" s="28"/>
      <c r="L2" s="28"/>
      <c r="M2" s="29"/>
    </row>
    <row r="3" spans="2:15" ht="73.5" customHeight="1" thickBot="1">
      <c r="B3" s="50" t="s">
        <v>16</v>
      </c>
      <c r="C3" s="51"/>
      <c r="D3" s="51"/>
      <c r="E3" s="51"/>
      <c r="F3" s="51"/>
      <c r="G3" s="51"/>
      <c r="H3" s="52"/>
      <c r="I3" s="53" t="s">
        <v>116</v>
      </c>
      <c r="J3" s="54"/>
      <c r="K3" s="54"/>
      <c r="L3" s="54"/>
      <c r="M3" s="55"/>
      <c r="N3" s="2"/>
      <c r="O3" s="2"/>
    </row>
    <row r="4" spans="2:15" s="13" customFormat="1" ht="15.75" thickBot="1">
      <c r="B4" s="46" t="s">
        <v>13</v>
      </c>
      <c r="C4" s="47" t="s">
        <v>4</v>
      </c>
      <c r="D4" s="47" t="s">
        <v>14</v>
      </c>
      <c r="E4" s="47" t="s">
        <v>18</v>
      </c>
      <c r="F4" s="47" t="s">
        <v>5</v>
      </c>
      <c r="G4" s="47" t="s">
        <v>6</v>
      </c>
      <c r="H4" s="47" t="s">
        <v>7</v>
      </c>
      <c r="I4" s="47" t="s">
        <v>0</v>
      </c>
      <c r="J4" s="48" t="s">
        <v>8</v>
      </c>
      <c r="K4" s="48" t="s">
        <v>10</v>
      </c>
      <c r="L4" s="48" t="s">
        <v>11</v>
      </c>
      <c r="M4" s="49" t="s">
        <v>12</v>
      </c>
      <c r="N4" s="60" t="s">
        <v>31</v>
      </c>
      <c r="O4" s="36" t="s">
        <v>22</v>
      </c>
    </row>
    <row r="5" spans="2:15" s="13" customFormat="1" ht="15.95" customHeight="1">
      <c r="B5" s="41">
        <v>1</v>
      </c>
      <c r="C5" s="42" t="s">
        <v>32</v>
      </c>
      <c r="D5" s="42" t="s">
        <v>33</v>
      </c>
      <c r="E5" s="42" t="s">
        <v>34</v>
      </c>
      <c r="F5" s="43" t="s">
        <v>9</v>
      </c>
      <c r="G5" s="42" t="s">
        <v>20</v>
      </c>
      <c r="H5" s="42">
        <v>7</v>
      </c>
      <c r="I5" s="42">
        <v>95</v>
      </c>
      <c r="J5" s="44">
        <f>VLOOKUP(G5,[1]Invoice!$G$5:$J$35,4,FALSE)</f>
        <v>2.75</v>
      </c>
      <c r="K5" s="44">
        <f>H5*12</f>
        <v>84</v>
      </c>
      <c r="L5" s="44">
        <v>35</v>
      </c>
      <c r="M5" s="45">
        <f>I5*J5+K5+L5</f>
        <v>380.25</v>
      </c>
      <c r="N5" s="61"/>
      <c r="O5" s="38" t="s">
        <v>109</v>
      </c>
    </row>
    <row r="6" spans="2:15" s="13" customFormat="1" ht="15.95" customHeight="1">
      <c r="B6" s="39">
        <f>B5+1</f>
        <v>2</v>
      </c>
      <c r="C6" s="32" t="s">
        <v>35</v>
      </c>
      <c r="D6" s="32" t="s">
        <v>36</v>
      </c>
      <c r="E6" s="32" t="s">
        <v>37</v>
      </c>
      <c r="F6" s="34" t="s">
        <v>9</v>
      </c>
      <c r="G6" s="32" t="s">
        <v>20</v>
      </c>
      <c r="H6" s="32">
        <v>48</v>
      </c>
      <c r="I6" s="32">
        <v>674</v>
      </c>
      <c r="J6" s="33">
        <f>VLOOKUP(G6,[1]Invoice!$G$5:$J$35,4,FALSE)</f>
        <v>2.75</v>
      </c>
      <c r="K6" s="33">
        <f>H6*12</f>
        <v>576</v>
      </c>
      <c r="L6" s="33">
        <v>35</v>
      </c>
      <c r="M6" s="40">
        <f>I6*J6+K6+L6</f>
        <v>2464.5</v>
      </c>
      <c r="N6" s="61"/>
      <c r="O6" s="38" t="s">
        <v>109</v>
      </c>
    </row>
    <row r="7" spans="2:15" s="13" customFormat="1" ht="15.95" customHeight="1">
      <c r="B7" s="39">
        <f t="shared" ref="B7:B26" si="0">B6+1</f>
        <v>3</v>
      </c>
      <c r="C7" s="32" t="s">
        <v>38</v>
      </c>
      <c r="D7" s="32" t="s">
        <v>39</v>
      </c>
      <c r="E7" s="32" t="s">
        <v>40</v>
      </c>
      <c r="F7" s="34" t="s">
        <v>9</v>
      </c>
      <c r="G7" s="32" t="s">
        <v>41</v>
      </c>
      <c r="H7" s="32">
        <v>34</v>
      </c>
      <c r="I7" s="32">
        <v>640</v>
      </c>
      <c r="J7" s="33">
        <f>VLOOKUP(G7,[2]Invoice!$G$5:$J$48,4,FALSE)</f>
        <v>1.5</v>
      </c>
      <c r="K7" s="33">
        <f>H7*12</f>
        <v>408</v>
      </c>
      <c r="L7" s="33">
        <v>35</v>
      </c>
      <c r="M7" s="40">
        <f>I7*J7+K7+L7</f>
        <v>1403</v>
      </c>
      <c r="N7" s="61"/>
      <c r="O7" s="38" t="s">
        <v>110</v>
      </c>
    </row>
    <row r="8" spans="2:15" s="13" customFormat="1" ht="15.95" customHeight="1">
      <c r="B8" s="39">
        <f t="shared" si="0"/>
        <v>4</v>
      </c>
      <c r="C8" s="32" t="s">
        <v>42</v>
      </c>
      <c r="D8" s="32" t="s">
        <v>43</v>
      </c>
      <c r="E8" s="32" t="s">
        <v>44</v>
      </c>
      <c r="F8" s="34" t="s">
        <v>9</v>
      </c>
      <c r="G8" s="32" t="s">
        <v>19</v>
      </c>
      <c r="H8" s="32">
        <v>16</v>
      </c>
      <c r="I8" s="32">
        <v>82</v>
      </c>
      <c r="J8" s="33">
        <f>VLOOKUP(G8,[1]Invoice!$G$5:$J$35,4,FALSE)</f>
        <v>1.5</v>
      </c>
      <c r="K8" s="33">
        <f>H8*12</f>
        <v>192</v>
      </c>
      <c r="L8" s="33">
        <v>35</v>
      </c>
      <c r="M8" s="40">
        <f>I8*J8+K8+L8</f>
        <v>350</v>
      </c>
      <c r="N8" s="62" t="s">
        <v>45</v>
      </c>
      <c r="O8" s="37" t="s">
        <v>46</v>
      </c>
    </row>
    <row r="9" spans="2:15" s="13" customFormat="1" ht="15.95" customHeight="1">
      <c r="B9" s="39">
        <f t="shared" si="0"/>
        <v>5</v>
      </c>
      <c r="C9" s="32" t="s">
        <v>47</v>
      </c>
      <c r="D9" s="32" t="s">
        <v>48</v>
      </c>
      <c r="E9" s="32" t="s">
        <v>49</v>
      </c>
      <c r="F9" s="34" t="s">
        <v>9</v>
      </c>
      <c r="G9" s="32" t="s">
        <v>2</v>
      </c>
      <c r="H9" s="32">
        <v>26</v>
      </c>
      <c r="I9" s="32">
        <v>258</v>
      </c>
      <c r="J9" s="33">
        <f>VLOOKUP(G9,[1]Invoice!$G$5:$J$35,4,FALSE)</f>
        <v>2.75</v>
      </c>
      <c r="K9" s="33">
        <f>H9*12</f>
        <v>312</v>
      </c>
      <c r="L9" s="33">
        <v>35</v>
      </c>
      <c r="M9" s="40">
        <f>I9*J9+K9+L9</f>
        <v>1056.5</v>
      </c>
      <c r="N9" s="61"/>
      <c r="O9" s="37" t="s">
        <v>50</v>
      </c>
    </row>
    <row r="10" spans="2:15" s="13" customFormat="1" ht="15.95" customHeight="1">
      <c r="B10" s="39">
        <f t="shared" si="0"/>
        <v>6</v>
      </c>
      <c r="C10" s="32" t="s">
        <v>51</v>
      </c>
      <c r="D10" s="32" t="s">
        <v>52</v>
      </c>
      <c r="E10" s="32" t="s">
        <v>53</v>
      </c>
      <c r="F10" s="34" t="s">
        <v>9</v>
      </c>
      <c r="G10" s="32" t="s">
        <v>54</v>
      </c>
      <c r="H10" s="32">
        <v>100</v>
      </c>
      <c r="I10" s="32">
        <v>3163</v>
      </c>
      <c r="J10" s="33">
        <f>VLOOKUP(G10,[3]Invoice!$F$5:$I$27,4,FALSE)</f>
        <v>2.75</v>
      </c>
      <c r="K10" s="33">
        <f>H10*12</f>
        <v>1200</v>
      </c>
      <c r="L10" s="33">
        <v>35</v>
      </c>
      <c r="M10" s="40">
        <f>I10*J10+K10+L10</f>
        <v>9933.25</v>
      </c>
      <c r="N10" s="61"/>
      <c r="O10" s="37" t="s">
        <v>55</v>
      </c>
    </row>
    <row r="11" spans="2:15" s="13" customFormat="1" ht="15.95" customHeight="1">
      <c r="B11" s="39">
        <f t="shared" si="0"/>
        <v>7</v>
      </c>
      <c r="C11" s="32" t="s">
        <v>51</v>
      </c>
      <c r="D11" s="32" t="s">
        <v>56</v>
      </c>
      <c r="E11" s="32" t="s">
        <v>57</v>
      </c>
      <c r="F11" s="34" t="s">
        <v>9</v>
      </c>
      <c r="G11" s="34" t="s">
        <v>58</v>
      </c>
      <c r="H11" s="32">
        <v>64</v>
      </c>
      <c r="I11" s="32">
        <v>1712</v>
      </c>
      <c r="J11" s="33">
        <v>2.75</v>
      </c>
      <c r="K11" s="33">
        <f>H11*12</f>
        <v>768</v>
      </c>
      <c r="L11" s="33">
        <v>35</v>
      </c>
      <c r="M11" s="40">
        <f>I11*J11+K11+L11</f>
        <v>5511</v>
      </c>
      <c r="N11" s="61"/>
      <c r="O11" s="38" t="s">
        <v>111</v>
      </c>
    </row>
    <row r="12" spans="2:15" s="13" customFormat="1" ht="15.95" customHeight="1">
      <c r="B12" s="39">
        <f t="shared" si="0"/>
        <v>8</v>
      </c>
      <c r="C12" s="32" t="s">
        <v>51</v>
      </c>
      <c r="D12" s="32" t="s">
        <v>59</v>
      </c>
      <c r="E12" s="32" t="s">
        <v>60</v>
      </c>
      <c r="F12" s="34" t="s">
        <v>9</v>
      </c>
      <c r="G12" s="34" t="s">
        <v>58</v>
      </c>
      <c r="H12" s="32">
        <v>29</v>
      </c>
      <c r="I12" s="32">
        <v>738</v>
      </c>
      <c r="J12" s="33">
        <v>2.75</v>
      </c>
      <c r="K12" s="33">
        <f>H12*12</f>
        <v>348</v>
      </c>
      <c r="L12" s="33">
        <v>35</v>
      </c>
      <c r="M12" s="40">
        <f>I12*J12+K12+L12</f>
        <v>2412.5</v>
      </c>
      <c r="N12" s="61"/>
      <c r="O12" s="38" t="s">
        <v>111</v>
      </c>
    </row>
    <row r="13" spans="2:15" s="13" customFormat="1" ht="15.95" customHeight="1">
      <c r="B13" s="39">
        <f t="shared" si="0"/>
        <v>9</v>
      </c>
      <c r="C13" s="32" t="s">
        <v>51</v>
      </c>
      <c r="D13" s="32" t="s">
        <v>61</v>
      </c>
      <c r="E13" s="32" t="s">
        <v>62</v>
      </c>
      <c r="F13" s="34" t="s">
        <v>9</v>
      </c>
      <c r="G13" s="34" t="s">
        <v>58</v>
      </c>
      <c r="H13" s="32">
        <v>16</v>
      </c>
      <c r="I13" s="32">
        <v>294</v>
      </c>
      <c r="J13" s="33">
        <v>2.75</v>
      </c>
      <c r="K13" s="33">
        <f>H13*12</f>
        <v>192</v>
      </c>
      <c r="L13" s="33">
        <v>35</v>
      </c>
      <c r="M13" s="40">
        <f>I13*J13+K13+L13</f>
        <v>1035.5</v>
      </c>
      <c r="N13" s="61"/>
      <c r="O13" s="38" t="s">
        <v>111</v>
      </c>
    </row>
    <row r="14" spans="2:15" s="13" customFormat="1" ht="15.95" customHeight="1">
      <c r="B14" s="39">
        <f t="shared" si="0"/>
        <v>10</v>
      </c>
      <c r="C14" s="32" t="s">
        <v>63</v>
      </c>
      <c r="D14" s="32" t="s">
        <v>64</v>
      </c>
      <c r="E14" s="32" t="s">
        <v>65</v>
      </c>
      <c r="F14" s="34" t="s">
        <v>9</v>
      </c>
      <c r="G14" s="32" t="s">
        <v>20</v>
      </c>
      <c r="H14" s="32">
        <v>40</v>
      </c>
      <c r="I14" s="32">
        <v>897</v>
      </c>
      <c r="J14" s="33">
        <f>VLOOKUP(G14,[1]Invoice!$G$5:$J$35,4,FALSE)</f>
        <v>2.75</v>
      </c>
      <c r="K14" s="33">
        <f>H14*12</f>
        <v>480</v>
      </c>
      <c r="L14" s="33">
        <v>35</v>
      </c>
      <c r="M14" s="40">
        <f>I14*J14+K14+L14</f>
        <v>2981.75</v>
      </c>
      <c r="N14" s="61"/>
      <c r="O14" s="38" t="s">
        <v>109</v>
      </c>
    </row>
    <row r="15" spans="2:15" s="13" customFormat="1" ht="15.95" customHeight="1">
      <c r="B15" s="39">
        <f t="shared" si="0"/>
        <v>11</v>
      </c>
      <c r="C15" s="32" t="s">
        <v>66</v>
      </c>
      <c r="D15" s="32" t="s">
        <v>67</v>
      </c>
      <c r="E15" s="32" t="s">
        <v>68</v>
      </c>
      <c r="F15" s="34" t="s">
        <v>9</v>
      </c>
      <c r="G15" s="32" t="s">
        <v>21</v>
      </c>
      <c r="H15" s="32">
        <v>26</v>
      </c>
      <c r="I15" s="32">
        <v>765</v>
      </c>
      <c r="J15" s="33">
        <f>VLOOKUP(G15,[1]Invoice!$G$5:$J$35,4,FALSE)</f>
        <v>1.5</v>
      </c>
      <c r="K15" s="33">
        <f>H15*12</f>
        <v>312</v>
      </c>
      <c r="L15" s="33">
        <v>35</v>
      </c>
      <c r="M15" s="40">
        <f>I15*J15+K15+L15</f>
        <v>1494.5</v>
      </c>
      <c r="N15" s="61"/>
      <c r="O15" s="37" t="s">
        <v>69</v>
      </c>
    </row>
    <row r="16" spans="2:15" s="13" customFormat="1" ht="15.95" customHeight="1">
      <c r="B16" s="39">
        <f t="shared" si="0"/>
        <v>12</v>
      </c>
      <c r="C16" s="32" t="s">
        <v>66</v>
      </c>
      <c r="D16" s="32" t="s">
        <v>70</v>
      </c>
      <c r="E16" s="32" t="s">
        <v>71</v>
      </c>
      <c r="F16" s="34" t="s">
        <v>9</v>
      </c>
      <c r="G16" s="32" t="s">
        <v>20</v>
      </c>
      <c r="H16" s="32">
        <v>11</v>
      </c>
      <c r="I16" s="32">
        <v>141</v>
      </c>
      <c r="J16" s="33">
        <f>VLOOKUP(G16,[1]Invoice!$G$5:$J$35,4,FALSE)</f>
        <v>2.75</v>
      </c>
      <c r="K16" s="33">
        <f>H16*12</f>
        <v>132</v>
      </c>
      <c r="L16" s="33">
        <v>35</v>
      </c>
      <c r="M16" s="40">
        <f>I16*J16+K16+L16</f>
        <v>554.75</v>
      </c>
      <c r="N16" s="61"/>
      <c r="O16" s="38" t="s">
        <v>109</v>
      </c>
    </row>
    <row r="17" spans="2:17" s="13" customFormat="1" ht="15.95" customHeight="1">
      <c r="B17" s="39">
        <f t="shared" si="0"/>
        <v>13</v>
      </c>
      <c r="C17" s="32" t="s">
        <v>66</v>
      </c>
      <c r="D17" s="32" t="s">
        <v>72</v>
      </c>
      <c r="E17" s="32" t="s">
        <v>73</v>
      </c>
      <c r="F17" s="34" t="s">
        <v>9</v>
      </c>
      <c r="G17" s="32" t="s">
        <v>15</v>
      </c>
      <c r="H17" s="32">
        <v>16</v>
      </c>
      <c r="I17" s="32">
        <v>274</v>
      </c>
      <c r="J17" s="33">
        <f>VLOOKUP(G17,[1]Invoice!$G$5:$J$35,4,FALSE)</f>
        <v>2.75</v>
      </c>
      <c r="K17" s="33">
        <f>H17*12</f>
        <v>192</v>
      </c>
      <c r="L17" s="33">
        <v>35</v>
      </c>
      <c r="M17" s="40">
        <f>I17*J17+K17+L17</f>
        <v>980.5</v>
      </c>
      <c r="N17" s="61"/>
      <c r="O17" s="37" t="s">
        <v>24</v>
      </c>
    </row>
    <row r="18" spans="2:17" s="13" customFormat="1" ht="15.95" customHeight="1">
      <c r="B18" s="39">
        <f t="shared" si="0"/>
        <v>14</v>
      </c>
      <c r="C18" s="32" t="s">
        <v>74</v>
      </c>
      <c r="D18" s="32" t="s">
        <v>75</v>
      </c>
      <c r="E18" s="32" t="s">
        <v>76</v>
      </c>
      <c r="F18" s="34" t="s">
        <v>9</v>
      </c>
      <c r="G18" s="34" t="s">
        <v>77</v>
      </c>
      <c r="H18" s="32">
        <v>47</v>
      </c>
      <c r="I18" s="32">
        <v>865</v>
      </c>
      <c r="J18" s="33">
        <f>VLOOKUP(G18,[3]Invoice!$F$5:$I$27,4,FALSE)</f>
        <v>3.8</v>
      </c>
      <c r="K18" s="33">
        <f>H18*12</f>
        <v>564</v>
      </c>
      <c r="L18" s="33">
        <v>35</v>
      </c>
      <c r="M18" s="40">
        <f>I18*J18+K18+L18</f>
        <v>3886</v>
      </c>
      <c r="N18" s="61"/>
      <c r="O18" s="38" t="s">
        <v>112</v>
      </c>
    </row>
    <row r="19" spans="2:17" s="13" customFormat="1" ht="15.95" customHeight="1">
      <c r="B19" s="39">
        <f t="shared" si="0"/>
        <v>15</v>
      </c>
      <c r="C19" s="32" t="s">
        <v>74</v>
      </c>
      <c r="D19" s="32" t="s">
        <v>78</v>
      </c>
      <c r="E19" s="32" t="s">
        <v>79</v>
      </c>
      <c r="F19" s="34" t="s">
        <v>9</v>
      </c>
      <c r="G19" s="32" t="s">
        <v>3</v>
      </c>
      <c r="H19" s="32">
        <v>25</v>
      </c>
      <c r="I19" s="32">
        <v>449</v>
      </c>
      <c r="J19" s="33">
        <f>VLOOKUP(G19,[1]Invoice!$G$5:$J$35,4,FALSE)</f>
        <v>1.5</v>
      </c>
      <c r="K19" s="33">
        <f>H19*12</f>
        <v>300</v>
      </c>
      <c r="L19" s="33">
        <v>35</v>
      </c>
      <c r="M19" s="40">
        <f>I19*J19+K19+L19</f>
        <v>1008.5</v>
      </c>
      <c r="N19" s="61"/>
      <c r="O19" s="37" t="s">
        <v>80</v>
      </c>
    </row>
    <row r="20" spans="2:17" s="13" customFormat="1" ht="15.95" customHeight="1">
      <c r="B20" s="39">
        <f t="shared" si="0"/>
        <v>16</v>
      </c>
      <c r="C20" s="32" t="s">
        <v>81</v>
      </c>
      <c r="D20" s="32" t="s">
        <v>82</v>
      </c>
      <c r="E20" s="32" t="s">
        <v>83</v>
      </c>
      <c r="F20" s="34" t="s">
        <v>9</v>
      </c>
      <c r="G20" s="32" t="s">
        <v>84</v>
      </c>
      <c r="H20" s="32">
        <v>87</v>
      </c>
      <c r="I20" s="32">
        <v>2550</v>
      </c>
      <c r="J20" s="33">
        <v>1.5</v>
      </c>
      <c r="K20" s="33">
        <f>H20*12</f>
        <v>1044</v>
      </c>
      <c r="L20" s="33">
        <v>35</v>
      </c>
      <c r="M20" s="40">
        <f>I20*J20+K20+L20</f>
        <v>4904</v>
      </c>
      <c r="N20" s="61"/>
      <c r="O20" s="37" t="s">
        <v>85</v>
      </c>
    </row>
    <row r="21" spans="2:17" s="13" customFormat="1" ht="15.95" customHeight="1">
      <c r="B21" s="39">
        <f t="shared" si="0"/>
        <v>17</v>
      </c>
      <c r="C21" s="32" t="s">
        <v>81</v>
      </c>
      <c r="D21" s="32" t="s">
        <v>86</v>
      </c>
      <c r="E21" s="32" t="s">
        <v>87</v>
      </c>
      <c r="F21" s="34" t="s">
        <v>9</v>
      </c>
      <c r="G21" s="32" t="s">
        <v>88</v>
      </c>
      <c r="H21" s="32">
        <v>75</v>
      </c>
      <c r="I21" s="32">
        <v>1358</v>
      </c>
      <c r="J21" s="33">
        <v>1.5</v>
      </c>
      <c r="K21" s="33">
        <f>H21*12</f>
        <v>900</v>
      </c>
      <c r="L21" s="33">
        <v>35</v>
      </c>
      <c r="M21" s="40">
        <f>I21*J21+K21+L21</f>
        <v>2972</v>
      </c>
      <c r="N21" s="61"/>
      <c r="O21" s="38" t="s">
        <v>113</v>
      </c>
    </row>
    <row r="22" spans="2:17" s="13" customFormat="1" ht="15.95" customHeight="1">
      <c r="B22" s="39">
        <f t="shared" si="0"/>
        <v>18</v>
      </c>
      <c r="C22" s="32" t="s">
        <v>89</v>
      </c>
      <c r="D22" s="32" t="s">
        <v>90</v>
      </c>
      <c r="E22" s="32" t="s">
        <v>91</v>
      </c>
      <c r="F22" s="34" t="s">
        <v>9</v>
      </c>
      <c r="G22" s="32" t="s">
        <v>92</v>
      </c>
      <c r="H22" s="32">
        <v>20</v>
      </c>
      <c r="I22" s="32">
        <v>178</v>
      </c>
      <c r="J22" s="33">
        <v>4.8</v>
      </c>
      <c r="K22" s="33">
        <f>H22*12</f>
        <v>240</v>
      </c>
      <c r="L22" s="33">
        <v>35</v>
      </c>
      <c r="M22" s="40">
        <f>I22*J22+K22+L22</f>
        <v>1129.4000000000001</v>
      </c>
      <c r="N22" s="61"/>
      <c r="O22" s="37" t="s">
        <v>93</v>
      </c>
    </row>
    <row r="23" spans="2:17" s="13" customFormat="1" ht="15.95" customHeight="1">
      <c r="B23" s="39">
        <f t="shared" si="0"/>
        <v>19</v>
      </c>
      <c r="C23" s="32" t="s">
        <v>94</v>
      </c>
      <c r="D23" s="32" t="s">
        <v>95</v>
      </c>
      <c r="E23" s="32" t="s">
        <v>96</v>
      </c>
      <c r="F23" s="34" t="s">
        <v>9</v>
      </c>
      <c r="G23" s="32" t="s">
        <v>1</v>
      </c>
      <c r="H23" s="32">
        <v>36</v>
      </c>
      <c r="I23" s="32">
        <v>153</v>
      </c>
      <c r="J23" s="33">
        <f>VLOOKUP(G23,[1]Invoice!$G$5:$J$35,4,FALSE)</f>
        <v>4.8</v>
      </c>
      <c r="K23" s="33">
        <f>H23*12</f>
        <v>432</v>
      </c>
      <c r="L23" s="33">
        <v>35</v>
      </c>
      <c r="M23" s="40">
        <f>I23*J23+K23+L23</f>
        <v>1201.4000000000001</v>
      </c>
      <c r="N23" s="61"/>
      <c r="O23" s="38" t="s">
        <v>114</v>
      </c>
    </row>
    <row r="24" spans="2:17" s="13" customFormat="1" ht="15.95" customHeight="1">
      <c r="B24" s="39">
        <f t="shared" si="0"/>
        <v>20</v>
      </c>
      <c r="C24" s="32" t="s">
        <v>97</v>
      </c>
      <c r="D24" s="32" t="s">
        <v>98</v>
      </c>
      <c r="E24" s="32" t="s">
        <v>99</v>
      </c>
      <c r="F24" s="34" t="s">
        <v>9</v>
      </c>
      <c r="G24" s="32" t="s">
        <v>100</v>
      </c>
      <c r="H24" s="32">
        <v>42</v>
      </c>
      <c r="I24" s="32">
        <v>871</v>
      </c>
      <c r="J24" s="33">
        <f>VLOOKUP(G24,[2]Invoice!$G$5:$J$48,4,FALSE)</f>
        <v>4.8</v>
      </c>
      <c r="K24" s="33">
        <f>H24*12</f>
        <v>504</v>
      </c>
      <c r="L24" s="33">
        <v>35</v>
      </c>
      <c r="M24" s="40">
        <f>I24*J24+K24+L24</f>
        <v>4719.8</v>
      </c>
      <c r="N24" s="61"/>
      <c r="O24" s="37" t="s">
        <v>101</v>
      </c>
    </row>
    <row r="25" spans="2:17" s="13" customFormat="1" ht="15.95" customHeight="1">
      <c r="B25" s="39">
        <f t="shared" si="0"/>
        <v>21</v>
      </c>
      <c r="C25" s="32" t="s">
        <v>97</v>
      </c>
      <c r="D25" s="32" t="s">
        <v>102</v>
      </c>
      <c r="E25" s="32" t="s">
        <v>103</v>
      </c>
      <c r="F25" s="34" t="s">
        <v>9</v>
      </c>
      <c r="G25" s="32" t="s">
        <v>104</v>
      </c>
      <c r="H25" s="32">
        <v>23</v>
      </c>
      <c r="I25" s="32">
        <v>541</v>
      </c>
      <c r="J25" s="33">
        <v>3.8</v>
      </c>
      <c r="K25" s="33">
        <f>H25*12</f>
        <v>276</v>
      </c>
      <c r="L25" s="33">
        <v>35</v>
      </c>
      <c r="M25" s="40">
        <f>I25*J25+K25+L25</f>
        <v>2366.7999999999997</v>
      </c>
      <c r="N25" s="61"/>
      <c r="O25" s="38" t="s">
        <v>115</v>
      </c>
    </row>
    <row r="26" spans="2:17" s="13" customFormat="1" ht="15.95" customHeight="1" thickBot="1">
      <c r="B26" s="63">
        <f t="shared" si="0"/>
        <v>22</v>
      </c>
      <c r="C26" s="64" t="s">
        <v>105</v>
      </c>
      <c r="D26" s="64" t="s">
        <v>106</v>
      </c>
      <c r="E26" s="64" t="s">
        <v>107</v>
      </c>
      <c r="F26" s="65" t="s">
        <v>9</v>
      </c>
      <c r="G26" s="65" t="s">
        <v>77</v>
      </c>
      <c r="H26" s="64">
        <v>16</v>
      </c>
      <c r="I26" s="64">
        <v>344</v>
      </c>
      <c r="J26" s="66">
        <f>VLOOKUP(G26,[3]Invoice!$F$5:$I$27,4,FALSE)</f>
        <v>3.8</v>
      </c>
      <c r="K26" s="66">
        <f>H26*12</f>
        <v>192</v>
      </c>
      <c r="L26" s="66">
        <v>35</v>
      </c>
      <c r="M26" s="67">
        <f>I26*J26+K26+L26</f>
        <v>1534.2</v>
      </c>
      <c r="N26" s="68"/>
      <c r="O26" s="38" t="s">
        <v>112</v>
      </c>
    </row>
    <row r="27" spans="2:17" s="13" customFormat="1" ht="15.95" customHeight="1" thickBot="1">
      <c r="B27" s="56" t="s">
        <v>108</v>
      </c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9">
        <f>ROUND(SUM(M5:M26),0)</f>
        <v>54280</v>
      </c>
      <c r="N27" s="35"/>
      <c r="O27" s="35"/>
    </row>
    <row r="28" spans="2:17" s="13" customFormat="1" ht="15.95" customHeight="1" thickBot="1">
      <c r="B28" s="69"/>
      <c r="C28" s="70"/>
      <c r="D28" s="70"/>
      <c r="E28" s="70"/>
      <c r="F28" s="70"/>
      <c r="G28" s="70"/>
      <c r="H28" s="71">
        <f>SUM(H5:H26)</f>
        <v>804</v>
      </c>
      <c r="I28" s="71">
        <f>SUM(I5:I26)</f>
        <v>17042</v>
      </c>
      <c r="J28" s="72"/>
      <c r="K28" s="72"/>
      <c r="L28" s="72"/>
      <c r="M28" s="73"/>
      <c r="N28"/>
      <c r="O28"/>
    </row>
    <row r="29" spans="2:17" s="3" customFormat="1" ht="33.75" customHeight="1" thickBot="1">
      <c r="B29" s="24" t="s">
        <v>30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Q29" s="4"/>
    </row>
    <row r="30" spans="2:17" s="3" customFormat="1" ht="46.5" customHeight="1" thickBot="1">
      <c r="B30" s="21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</row>
    <row r="31" spans="2:17">
      <c r="N31" s="3"/>
    </row>
  </sheetData>
  <sortState ref="C4:M18">
    <sortCondition ref="C4:C18"/>
    <sortCondition ref="D4:D18"/>
  </sortState>
  <mergeCells count="7">
    <mergeCell ref="B30:M30"/>
    <mergeCell ref="B29:M29"/>
    <mergeCell ref="I2:M2"/>
    <mergeCell ref="I3:M3"/>
    <mergeCell ref="B2:H2"/>
    <mergeCell ref="B3:H3"/>
    <mergeCell ref="B27:L27"/>
  </mergeCells>
  <conditionalFormatting sqref="E1:E1048576">
    <cfRule type="duplicateValues" dxfId="5" priority="1"/>
  </conditionalFormatting>
  <conditionalFormatting sqref="D4:D28">
    <cfRule type="duplicateValues" dxfId="0" priority="69"/>
  </conditionalFormatting>
  <pageMargins left="0.15748031496062992" right="0.11811023622047245" top="0.31496062992125984" bottom="0.35433070866141736" header="0.19685039370078741" footer="0.15748031496062992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Q15" sqref="Q15"/>
    </sheetView>
  </sheetViews>
  <sheetFormatPr defaultRowHeight="15"/>
  <cols>
    <col min="4" max="4" width="11.7109375" bestFit="1" customWidth="1"/>
    <col min="16" max="16" width="23.7109375" bestFit="1" customWidth="1"/>
  </cols>
  <sheetData>
    <row r="1" spans="2:16" ht="30.75" thickBot="1">
      <c r="B1" s="6" t="s">
        <v>13</v>
      </c>
      <c r="C1" s="7" t="s">
        <v>4</v>
      </c>
      <c r="D1" s="7" t="s">
        <v>14</v>
      </c>
      <c r="E1" s="7" t="s">
        <v>18</v>
      </c>
      <c r="F1" s="7" t="s">
        <v>5</v>
      </c>
      <c r="G1" s="8" t="s">
        <v>6</v>
      </c>
      <c r="H1" s="7" t="s">
        <v>7</v>
      </c>
      <c r="I1" s="9" t="s">
        <v>0</v>
      </c>
      <c r="J1" s="10" t="s">
        <v>8</v>
      </c>
      <c r="K1" s="10" t="s">
        <v>10</v>
      </c>
      <c r="L1" s="10" t="s">
        <v>11</v>
      </c>
      <c r="M1" s="11" t="s">
        <v>12</v>
      </c>
      <c r="N1" s="12" t="s">
        <v>22</v>
      </c>
    </row>
    <row r="2" spans="2:16" s="20" customFormat="1" ht="15.95" customHeight="1">
      <c r="B2" s="14">
        <v>29</v>
      </c>
      <c r="C2" s="15" t="s">
        <v>25</v>
      </c>
      <c r="D2" s="15" t="s">
        <v>27</v>
      </c>
      <c r="E2" s="15" t="s">
        <v>26</v>
      </c>
      <c r="F2" s="15" t="s">
        <v>9</v>
      </c>
      <c r="G2" s="15" t="s">
        <v>21</v>
      </c>
      <c r="H2" s="15">
        <v>7</v>
      </c>
      <c r="I2" s="16">
        <v>56</v>
      </c>
      <c r="J2" s="17">
        <v>1.5</v>
      </c>
      <c r="K2" s="17">
        <f>H2*12</f>
        <v>84</v>
      </c>
      <c r="L2" s="17">
        <v>35</v>
      </c>
      <c r="M2" s="18">
        <f>I2*J2+K2+L2</f>
        <v>203</v>
      </c>
      <c r="N2" s="19" t="s">
        <v>23</v>
      </c>
      <c r="P2" s="20" t="s">
        <v>28</v>
      </c>
    </row>
  </sheetData>
  <conditionalFormatting sqref="D2">
    <cfRule type="duplicateValues" dxfId="4" priority="4"/>
  </conditionalFormatting>
  <conditionalFormatting sqref="E2">
    <cfRule type="duplicateValues" dxfId="3" priority="3"/>
  </conditionalFormatting>
  <conditionalFormatting sqref="D1">
    <cfRule type="duplicateValues" dxfId="2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2025-07-22T08:41:14Z</cp:lastPrinted>
  <dcterms:created xsi:type="dcterms:W3CDTF">2023-10-09T12:38:08Z</dcterms:created>
  <dcterms:modified xsi:type="dcterms:W3CDTF">2025-08-05T13:37:05Z</dcterms:modified>
</cp:coreProperties>
</file>