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3" i="1" l="1"/>
  <c r="K31" i="1"/>
  <c r="J31" i="1"/>
  <c r="H31" i="1"/>
  <c r="K30" i="1"/>
  <c r="J30" i="1"/>
  <c r="H30" i="1"/>
  <c r="K29" i="1"/>
  <c r="J29" i="1"/>
  <c r="H29" i="1"/>
  <c r="K28" i="1"/>
  <c r="J28" i="1"/>
  <c r="H28" i="1"/>
  <c r="I28" i="1" s="1"/>
  <c r="K27" i="1"/>
  <c r="J27" i="1"/>
  <c r="H27" i="1"/>
  <c r="K26" i="1"/>
  <c r="J26" i="1"/>
  <c r="H26" i="1"/>
  <c r="I26" i="1" s="1"/>
  <c r="K25" i="1"/>
  <c r="J25" i="1"/>
  <c r="H25" i="1"/>
  <c r="K24" i="1"/>
  <c r="J24" i="1"/>
  <c r="H24" i="1"/>
  <c r="K23" i="1"/>
  <c r="J23" i="1"/>
  <c r="H23" i="1"/>
  <c r="K22" i="1"/>
  <c r="J22" i="1"/>
  <c r="H22" i="1"/>
  <c r="I22" i="1" s="1"/>
  <c r="K21" i="1"/>
  <c r="J21" i="1"/>
  <c r="H21" i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K14" i="1"/>
  <c r="J14" i="1"/>
  <c r="H14" i="1"/>
  <c r="I14" i="1" s="1"/>
  <c r="K13" i="1"/>
  <c r="J13" i="1"/>
  <c r="H13" i="1"/>
  <c r="K12" i="1"/>
  <c r="J12" i="1"/>
  <c r="H12" i="1"/>
  <c r="I12" i="1" s="1"/>
  <c r="K11" i="1"/>
  <c r="J11" i="1"/>
  <c r="H11" i="1"/>
  <c r="K10" i="1"/>
  <c r="J10" i="1"/>
  <c r="H10" i="1"/>
  <c r="I10" i="1" s="1"/>
  <c r="K9" i="1"/>
  <c r="J9" i="1"/>
  <c r="H9" i="1"/>
  <c r="K8" i="1"/>
  <c r="J8" i="1"/>
  <c r="H8" i="1"/>
  <c r="I8" i="1" s="1"/>
  <c r="K7" i="1"/>
  <c r="J7" i="1"/>
  <c r="H7" i="1"/>
  <c r="I7" i="1" s="1"/>
  <c r="K6" i="1"/>
  <c r="J6" i="1"/>
  <c r="H6" i="1"/>
  <c r="I6" i="1" s="1"/>
  <c r="K5" i="1"/>
  <c r="J5" i="1"/>
  <c r="H5" i="1"/>
  <c r="I5" i="1" s="1"/>
  <c r="K4" i="1"/>
  <c r="J4" i="1"/>
  <c r="H4" i="1"/>
  <c r="M8" i="1" l="1"/>
  <c r="M12" i="1"/>
  <c r="M16" i="1"/>
  <c r="M20" i="1"/>
  <c r="I4" i="1"/>
  <c r="M4" i="1" s="1"/>
  <c r="M6" i="1"/>
  <c r="M10" i="1"/>
  <c r="M14" i="1"/>
  <c r="M18" i="1"/>
  <c r="M22" i="1"/>
  <c r="I24" i="1"/>
  <c r="M24" i="1" s="1"/>
  <c r="M28" i="1"/>
  <c r="I30" i="1"/>
  <c r="M30" i="1" s="1"/>
  <c r="M5" i="1"/>
  <c r="M7" i="1"/>
  <c r="I9" i="1"/>
  <c r="M9" i="1" s="1"/>
  <c r="I11" i="1"/>
  <c r="M11" i="1" s="1"/>
  <c r="I13" i="1"/>
  <c r="M13" i="1" s="1"/>
  <c r="I15" i="1"/>
  <c r="M15" i="1" s="1"/>
  <c r="I17" i="1"/>
  <c r="M17" i="1" s="1"/>
  <c r="I19" i="1"/>
  <c r="M19" i="1" s="1"/>
  <c r="I21" i="1"/>
  <c r="M21" i="1" s="1"/>
  <c r="I23" i="1"/>
  <c r="M23" i="1" s="1"/>
  <c r="I25" i="1"/>
  <c r="M25" i="1" s="1"/>
  <c r="M26" i="1"/>
  <c r="I27" i="1"/>
  <c r="M27" i="1" s="1"/>
  <c r="I29" i="1"/>
  <c r="M29" i="1" s="1"/>
  <c r="I31" i="1"/>
  <c r="M31" i="1" s="1"/>
  <c r="M32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<sst xmlns="http://schemas.openxmlformats.org/spreadsheetml/2006/main" count="290" uniqueCount="177">
  <si>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</si>
  <si>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</si>
  <si>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</si>
  <si>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</si>
  <si>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</si>
  <si>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</si>
  <si>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</si>
  <si>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</si>
  <si>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</si>
  <si>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</si>
  <si>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</si>
  <si>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</si>
  <si>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</si>
  <si>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</si>
  <si>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</si>
  <si>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</si>
  <si>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</si>
  <si>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</si>
  <si>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</si>
  <si>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</si>
  <si>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</si>
  <si>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</si>
  <si>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</si>
  <si>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</si>
  <si>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</si>
  <si>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</si>
  <si>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</si>
  <si>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</si>
  <si>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</si>
  <si>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</si>
  <si>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</si>
  <si>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</si>
  <si>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</si>
  <si>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</si>
  <si>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</si>
  <si>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</si>
  <si>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</si>
  <si>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</si>
  <si>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</si>
  <si>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</si>
  <si>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</si>
  <si>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</si>
  <si>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</si>
  <si>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</si>
  <si>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</si>
  <si>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</si>
  <si>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</si>
  <si>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</si>
  <si>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</si>
  <si>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</si>
  <si>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</si>
  <si>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</si>
  <si>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</si>
  <si>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</si>
  <si>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</si>
  <si>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</si>
  <si>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</si>
  <si>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</si>
  <si>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</si>
  <si>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</si>
  <si>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</si>
  <si>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</si>
  <si>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</si>
  <si>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</si>
  <si>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</si>
  <si>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</si>
  <si>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</si>
  <si>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</si>
  <si>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</si>
  <si>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</si>
  <si>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</si>
  <si>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</si>
  <si>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</si>
  <si>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</si>
  <si>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</si>
  <si>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</si>
  <si>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</si>
  <si>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</si>
  <si>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</si>
  <si>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</si>
  <si>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</si>
  <si>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</si>
  <si>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</si>
  <si>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</si>
  <si>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</si>
  <si>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BALUGAON</t>
  </si>
  <si>
    <t>SUBHAM AGENCIES</t>
  </si>
  <si>
    <t>LALCHAND NARESH KUMAR</t>
  </si>
  <si>
    <t>rout traders</t>
  </si>
  <si>
    <t>P N BHANDAR</t>
  </si>
  <si>
    <t xml:space="preserve">SHREE JAGANNATH AGENCIES </t>
  </si>
  <si>
    <t>KENDRAPARA</t>
  </si>
  <si>
    <t>b n enterprisers kdp</t>
  </si>
  <si>
    <t>BANKI</t>
  </si>
  <si>
    <t>durga enterprises</t>
  </si>
  <si>
    <t>JAY DURGA STORE</t>
  </si>
  <si>
    <t xml:space="preserve">SARADA STORE </t>
  </si>
  <si>
    <t>01/7/2024</t>
  </si>
  <si>
    <t>SH80</t>
  </si>
  <si>
    <t>526</t>
  </si>
  <si>
    <t>SH81</t>
  </si>
  <si>
    <t>529</t>
  </si>
  <si>
    <t>MAA TARINI STOREE</t>
  </si>
  <si>
    <t>SH82</t>
  </si>
  <si>
    <t>532</t>
  </si>
  <si>
    <t>b n enterprisers</t>
  </si>
  <si>
    <t>02/7/2024</t>
  </si>
  <si>
    <t>SH83</t>
  </si>
  <si>
    <t>536</t>
  </si>
  <si>
    <t>SH84</t>
  </si>
  <si>
    <t>542</t>
  </si>
  <si>
    <t>04/7/2024</t>
  </si>
  <si>
    <t>SH85</t>
  </si>
  <si>
    <t>557</t>
  </si>
  <si>
    <t>KUSUM AGENCY</t>
  </si>
  <si>
    <t>06/7/2024</t>
  </si>
  <si>
    <t>SH86</t>
  </si>
  <si>
    <t>566</t>
  </si>
  <si>
    <t>SH87</t>
  </si>
  <si>
    <t>292</t>
  </si>
  <si>
    <t>08/7/2024</t>
  </si>
  <si>
    <t>SH88</t>
  </si>
  <si>
    <t>578</t>
  </si>
  <si>
    <t>09/7/2024</t>
  </si>
  <si>
    <t>SH89</t>
  </si>
  <si>
    <t>589</t>
  </si>
  <si>
    <t>SH90</t>
  </si>
  <si>
    <t>590</t>
  </si>
  <si>
    <t>12/7/2024</t>
  </si>
  <si>
    <t>SH91</t>
  </si>
  <si>
    <t>596/595</t>
  </si>
  <si>
    <t>16/7/2024</t>
  </si>
  <si>
    <t>SH92</t>
  </si>
  <si>
    <t>604</t>
  </si>
  <si>
    <t>SH93</t>
  </si>
  <si>
    <t>605</t>
  </si>
  <si>
    <t>17/7/2024</t>
  </si>
  <si>
    <t>SH94</t>
  </si>
  <si>
    <t>608</t>
  </si>
  <si>
    <t>MANGALPUR</t>
  </si>
  <si>
    <t>MAA MANGALA TRADERS</t>
  </si>
  <si>
    <t>18/7/2024</t>
  </si>
  <si>
    <t>SH95</t>
  </si>
  <si>
    <t>611</t>
  </si>
  <si>
    <t>20/7/2024</t>
  </si>
  <si>
    <t>SH96</t>
  </si>
  <si>
    <t>615</t>
  </si>
  <si>
    <t>22/7/2024</t>
  </si>
  <si>
    <t>SH97</t>
  </si>
  <si>
    <t>634</t>
  </si>
  <si>
    <t>23/7/2024</t>
  </si>
  <si>
    <t>SH98</t>
  </si>
  <si>
    <t>639</t>
  </si>
  <si>
    <t>SH99</t>
  </si>
  <si>
    <t>0</t>
  </si>
  <si>
    <t>24/7/2024</t>
  </si>
  <si>
    <t>SH100</t>
  </si>
  <si>
    <t>650</t>
  </si>
  <si>
    <t>25/7/2024</t>
  </si>
  <si>
    <t>SH101</t>
  </si>
  <si>
    <t>652</t>
  </si>
  <si>
    <t>SH102</t>
  </si>
  <si>
    <t>653</t>
  </si>
  <si>
    <t>SH103</t>
  </si>
  <si>
    <t>654</t>
  </si>
  <si>
    <t>27/7/2024</t>
  </si>
  <si>
    <t>SH104</t>
  </si>
  <si>
    <t>665</t>
  </si>
  <si>
    <t>30/7/2024</t>
  </si>
  <si>
    <t>SH105</t>
  </si>
  <si>
    <t>670</t>
  </si>
  <si>
    <t>SH106</t>
  </si>
  <si>
    <t>671</t>
  </si>
  <si>
    <t>SH107</t>
  </si>
  <si>
    <t>672</t>
  </si>
  <si>
    <t>(RUPEES THREE LAKH FOURTEEN THOUSAND EIGHT HUNDRED SEVENTY EIGHT ONLY)</t>
  </si>
  <si>
    <t>MONTH : JULY, 2024.
Bill No. : 13569
Bill Date :  
Total Amount: 314878.00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</si>
</sst>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17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1181100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22" zoomScaleNormal="100" workbookViewId="0">
      <selection activeCell="N37" sqref="N37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customWidth="1"/>
    <col min="7" max="7" width="6" style="1" customWidth="1"/>
    <col min="8" max="8" width="6.5703125" style="1" customWidth="1"/>
    <col min="9" max="9" width="8.28515625" style="1" customWidth="1"/>
    <col min="10" max="10" width="7.140625" style="1" customWidth="1"/>
    <col min="11" max="11" width="7.5703125" style="1" bestFit="1" customWidth="1"/>
    <col min="12" max="12" width="6.85546875" style="1" customWidth="1"/>
    <col min="13" max="13" width="9.85546875" style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36"/>
      <c r="B1" s="37"/>
      <c r="C1" s="37"/>
      <c r="D1" s="37"/>
      <c r="E1" s="37"/>
      <c r="F1" s="37"/>
      <c r="G1" s="32" t="s">
        <v>0</v>
      </c>
      <c r="H1" s="32"/>
      <c r="I1" s="32"/>
      <c r="J1" s="32"/>
      <c r="K1" s="32"/>
      <c r="L1" s="32"/>
      <c r="M1" s="33"/>
      <c r="N1" s="11"/>
    </row>
    <row r="2" spans="1:14" ht="81" customHeight="1" thickBot="1">
      <c r="A2" s="38" t="s">
        <v>83</v>
      </c>
      <c r="B2" s="39"/>
      <c r="C2" s="39"/>
      <c r="D2" s="39"/>
      <c r="E2" s="39"/>
      <c r="F2" s="39"/>
      <c r="G2" s="34" t="s">
        <v>176</v>
      </c>
      <c r="H2" s="34"/>
      <c r="I2" s="34"/>
      <c r="J2" s="34"/>
      <c r="K2" s="34"/>
      <c r="L2" s="34"/>
      <c r="M2" s="35"/>
      <c r="N2" s="11"/>
    </row>
    <row r="3" spans="1:14" ht="15" customHeight="1">
      <c r="A3" s="15" t="s">
        <v>14</v>
      </c>
      <c r="B3" s="16" t="s">
        <v>1</v>
      </c>
      <c r="C3" s="17" t="s">
        <v>5</v>
      </c>
      <c r="D3" s="16" t="s">
        <v>16</v>
      </c>
      <c r="E3" s="16" t="s">
        <v>6</v>
      </c>
      <c r="F3" s="16" t="s">
        <v>7</v>
      </c>
      <c r="G3" s="16" t="s">
        <v>2</v>
      </c>
      <c r="H3" s="18" t="s">
        <v>3</v>
      </c>
      <c r="I3" s="18" t="s">
        <v>8</v>
      </c>
      <c r="J3" s="18" t="s">
        <v>9</v>
      </c>
      <c r="K3" s="18" t="s">
        <v>81</v>
      </c>
      <c r="L3" s="18" t="s">
        <v>10</v>
      </c>
      <c r="M3" s="19" t="s">
        <v>11</v>
      </c>
      <c r="N3" s="12" t="s">
        <v>25</v>
      </c>
    </row>
    <row r="4" spans="1:14" ht="15" customHeight="1">
      <c r="A4" s="21">
        <v>1</v>
      </c>
      <c r="B4" s="7" t="s">
        <v>97</v>
      </c>
      <c r="C4" s="13" t="s">
        <v>98</v>
      </c>
      <c r="D4" s="7" t="s">
        <v>99</v>
      </c>
      <c r="E4" s="7" t="s">
        <v>12</v>
      </c>
      <c r="F4" s="7" t="s">
        <v>13</v>
      </c>
      <c r="G4" s="7">
        <v>56</v>
      </c>
      <c r="H4" s="8">
        <f>VLOOKUP(F4,'[1]SHALIMAR CHEMICALS'!$C$4:$D$81,2,FALSE)</f>
        <v>46</v>
      </c>
      <c r="I4" s="8">
        <f>G4*H4*20%</f>
        <v>515.20000000000005</v>
      </c>
      <c r="J4" s="8">
        <f>G4*2</f>
        <v>112</v>
      </c>
      <c r="K4" s="8">
        <f>G4*6</f>
        <v>336</v>
      </c>
      <c r="L4" s="8">
        <v>20</v>
      </c>
      <c r="M4" s="8">
        <f>G4*H4+I4+J4+K4+L4</f>
        <v>3559.2</v>
      </c>
      <c r="N4" s="7" t="s">
        <v>26</v>
      </c>
    </row>
    <row r="5" spans="1:14" ht="15" customHeight="1">
      <c r="A5" s="21">
        <v>2</v>
      </c>
      <c r="B5" s="7" t="s">
        <v>97</v>
      </c>
      <c r="C5" s="13" t="s">
        <v>100</v>
      </c>
      <c r="D5" s="7" t="s">
        <v>101</v>
      </c>
      <c r="E5" s="7" t="s">
        <v>12</v>
      </c>
      <c r="F5" s="7" t="s">
        <v>64</v>
      </c>
      <c r="G5" s="7">
        <v>70</v>
      </c>
      <c r="H5" s="8">
        <f>VLOOKUP(F5,'[1]SHALIMAR CHEMICALS'!$C$4:$D$81,2,FALSE)</f>
        <v>40.25</v>
      </c>
      <c r="I5" s="8">
        <f t="shared" ref="I5:I31" si="0">G5*H5*20%</f>
        <v>563.5</v>
      </c>
      <c r="J5" s="8">
        <f t="shared" ref="J5:J31" si="1">G5*2</f>
        <v>140</v>
      </c>
      <c r="K5" s="8">
        <f t="shared" ref="K5:K31" si="2">G5*6</f>
        <v>420</v>
      </c>
      <c r="L5" s="8">
        <v>20</v>
      </c>
      <c r="M5" s="8">
        <f t="shared" ref="M5:M31" si="3">G5*H5+I5+J5+K5+L5</f>
        <v>3961</v>
      </c>
      <c r="N5" s="7" t="s">
        <v>102</v>
      </c>
    </row>
    <row r="6" spans="1:14" ht="15" customHeight="1">
      <c r="A6" s="21">
        <v>3</v>
      </c>
      <c r="B6" s="7" t="s">
        <v>97</v>
      </c>
      <c r="C6" s="13" t="s">
        <v>103</v>
      </c>
      <c r="D6" s="7" t="s">
        <v>104</v>
      </c>
      <c r="E6" s="7" t="s">
        <v>12</v>
      </c>
      <c r="F6" s="7" t="s">
        <v>91</v>
      </c>
      <c r="G6" s="7">
        <v>212</v>
      </c>
      <c r="H6" s="8">
        <f>VLOOKUP(F6,'[1]SHALIMAR CHEMICALS'!$C$4:$D$81,2,FALSE)</f>
        <v>40.25</v>
      </c>
      <c r="I6" s="8">
        <f t="shared" si="0"/>
        <v>1706.6000000000001</v>
      </c>
      <c r="J6" s="8">
        <f t="shared" si="1"/>
        <v>424</v>
      </c>
      <c r="K6" s="8">
        <f t="shared" si="2"/>
        <v>1272</v>
      </c>
      <c r="L6" s="8">
        <v>20</v>
      </c>
      <c r="M6" s="8">
        <f t="shared" si="3"/>
        <v>11955.6</v>
      </c>
      <c r="N6" s="7" t="s">
        <v>105</v>
      </c>
    </row>
    <row r="7" spans="1:14" ht="15" customHeight="1">
      <c r="A7" s="21">
        <v>4</v>
      </c>
      <c r="B7" s="7" t="s">
        <v>106</v>
      </c>
      <c r="C7" s="13" t="s">
        <v>107</v>
      </c>
      <c r="D7" s="7" t="s">
        <v>108</v>
      </c>
      <c r="E7" s="7" t="s">
        <v>12</v>
      </c>
      <c r="F7" s="7" t="s">
        <v>24</v>
      </c>
      <c r="G7" s="7">
        <v>122</v>
      </c>
      <c r="H7" s="8">
        <f>VLOOKUP(F7,'[1]SHALIMAR CHEMICALS'!$C$4:$D$81,2,FALSE)</f>
        <v>47.15</v>
      </c>
      <c r="I7" s="8">
        <f t="shared" si="0"/>
        <v>1150.46</v>
      </c>
      <c r="J7" s="8">
        <f t="shared" si="1"/>
        <v>244</v>
      </c>
      <c r="K7" s="8">
        <f t="shared" si="2"/>
        <v>732</v>
      </c>
      <c r="L7" s="8">
        <v>20</v>
      </c>
      <c r="M7" s="8">
        <f t="shared" si="3"/>
        <v>7898.76</v>
      </c>
      <c r="N7" s="7" t="s">
        <v>87</v>
      </c>
    </row>
    <row r="8" spans="1:14" ht="15" customHeight="1">
      <c r="A8" s="21">
        <v>6</v>
      </c>
      <c r="B8" s="7" t="s">
        <v>106</v>
      </c>
      <c r="C8" s="13" t="s">
        <v>109</v>
      </c>
      <c r="D8" s="7" t="s">
        <v>110</v>
      </c>
      <c r="E8" s="7" t="s">
        <v>12</v>
      </c>
      <c r="F8" s="7" t="s">
        <v>21</v>
      </c>
      <c r="G8" s="7">
        <v>290</v>
      </c>
      <c r="H8" s="8">
        <f>VLOOKUP(F8,'[1]SHALIMAR CHEMICALS'!$C$4:$D$81,2,FALSE)</f>
        <v>40.25</v>
      </c>
      <c r="I8" s="8">
        <f t="shared" si="0"/>
        <v>2334.5</v>
      </c>
      <c r="J8" s="8">
        <f t="shared" si="1"/>
        <v>580</v>
      </c>
      <c r="K8" s="8">
        <f t="shared" si="2"/>
        <v>1740</v>
      </c>
      <c r="L8" s="8">
        <v>20</v>
      </c>
      <c r="M8" s="8">
        <f t="shared" si="3"/>
        <v>16347</v>
      </c>
      <c r="N8" s="7" t="s">
        <v>89</v>
      </c>
    </row>
    <row r="9" spans="1:14" ht="15" customHeight="1">
      <c r="A9" s="21">
        <v>7</v>
      </c>
      <c r="B9" s="7" t="s">
        <v>111</v>
      </c>
      <c r="C9" s="13" t="s">
        <v>112</v>
      </c>
      <c r="D9" s="7" t="s">
        <v>113</v>
      </c>
      <c r="E9" s="7" t="s">
        <v>12</v>
      </c>
      <c r="F9" s="7" t="s">
        <v>23</v>
      </c>
      <c r="G9" s="7">
        <v>111</v>
      </c>
      <c r="H9" s="8">
        <f>VLOOKUP(F9,'[1]SHALIMAR CHEMICALS'!$C$4:$D$81,2,FALSE)</f>
        <v>52.9</v>
      </c>
      <c r="I9" s="8">
        <f t="shared" si="0"/>
        <v>1174.3799999999999</v>
      </c>
      <c r="J9" s="8">
        <f t="shared" si="1"/>
        <v>222</v>
      </c>
      <c r="K9" s="8">
        <f t="shared" si="2"/>
        <v>666</v>
      </c>
      <c r="L9" s="8">
        <v>20</v>
      </c>
      <c r="M9" s="8">
        <f t="shared" si="3"/>
        <v>7954.28</v>
      </c>
      <c r="N9" s="7" t="s">
        <v>114</v>
      </c>
    </row>
    <row r="10" spans="1:14" ht="15" customHeight="1">
      <c r="A10" s="21">
        <v>8</v>
      </c>
      <c r="B10" s="7" t="s">
        <v>115</v>
      </c>
      <c r="C10" s="13" t="s">
        <v>116</v>
      </c>
      <c r="D10" s="7" t="s">
        <v>117</v>
      </c>
      <c r="E10" s="7" t="s">
        <v>12</v>
      </c>
      <c r="F10" s="7" t="s">
        <v>13</v>
      </c>
      <c r="G10" s="7">
        <v>175</v>
      </c>
      <c r="H10" s="8">
        <f>VLOOKUP(F10,'[1]SHALIMAR CHEMICALS'!$C$4:$D$81,2,FALSE)</f>
        <v>46</v>
      </c>
      <c r="I10" s="8">
        <f t="shared" si="0"/>
        <v>1610</v>
      </c>
      <c r="J10" s="8">
        <f t="shared" si="1"/>
        <v>350</v>
      </c>
      <c r="K10" s="8">
        <f t="shared" si="2"/>
        <v>1050</v>
      </c>
      <c r="L10" s="8">
        <v>20</v>
      </c>
      <c r="M10" s="8">
        <f t="shared" si="3"/>
        <v>11080</v>
      </c>
      <c r="N10" s="7" t="s">
        <v>26</v>
      </c>
    </row>
    <row r="11" spans="1:14" ht="15" customHeight="1">
      <c r="A11" s="21">
        <v>9</v>
      </c>
      <c r="B11" s="7" t="s">
        <v>115</v>
      </c>
      <c r="C11" s="13" t="s">
        <v>118</v>
      </c>
      <c r="D11" s="7" t="s">
        <v>119</v>
      </c>
      <c r="E11" s="7" t="s">
        <v>12</v>
      </c>
      <c r="F11" s="7" t="s">
        <v>24</v>
      </c>
      <c r="G11" s="7">
        <v>292</v>
      </c>
      <c r="H11" s="8">
        <f>VLOOKUP(F11,'[1]SHALIMAR CHEMICALS'!$C$4:$D$81,2,FALSE)</f>
        <v>47.15</v>
      </c>
      <c r="I11" s="8">
        <f t="shared" si="0"/>
        <v>2753.56</v>
      </c>
      <c r="J11" s="8">
        <f t="shared" si="1"/>
        <v>584</v>
      </c>
      <c r="K11" s="8">
        <f t="shared" si="2"/>
        <v>1752</v>
      </c>
      <c r="L11" s="8">
        <v>20</v>
      </c>
      <c r="M11" s="8">
        <f t="shared" si="3"/>
        <v>18877.36</v>
      </c>
      <c r="N11" s="7" t="s">
        <v>87</v>
      </c>
    </row>
    <row r="12" spans="1:14" ht="15" customHeight="1">
      <c r="A12" s="21">
        <v>10</v>
      </c>
      <c r="B12" s="7" t="s">
        <v>120</v>
      </c>
      <c r="C12" s="13" t="s">
        <v>121</v>
      </c>
      <c r="D12" s="7" t="s">
        <v>122</v>
      </c>
      <c r="E12" s="7" t="s">
        <v>12</v>
      </c>
      <c r="F12" s="7" t="s">
        <v>82</v>
      </c>
      <c r="G12" s="7">
        <v>169</v>
      </c>
      <c r="H12" s="8">
        <f>VLOOKUP(F12,'[1]SHALIMAR CHEMICALS'!$C$4:$D$81,2,FALSE)</f>
        <v>40.25</v>
      </c>
      <c r="I12" s="8">
        <f t="shared" si="0"/>
        <v>1360.45</v>
      </c>
      <c r="J12" s="8">
        <f t="shared" si="1"/>
        <v>338</v>
      </c>
      <c r="K12" s="8">
        <f t="shared" si="2"/>
        <v>1014</v>
      </c>
      <c r="L12" s="8">
        <v>20</v>
      </c>
      <c r="M12" s="8">
        <f t="shared" si="3"/>
        <v>9534.7000000000007</v>
      </c>
      <c r="N12" s="7" t="s">
        <v>90</v>
      </c>
    </row>
    <row r="13" spans="1:14" ht="15" customHeight="1">
      <c r="A13" s="21">
        <v>11</v>
      </c>
      <c r="B13" s="7" t="s">
        <v>123</v>
      </c>
      <c r="C13" s="13" t="s">
        <v>124</v>
      </c>
      <c r="D13" s="7" t="s">
        <v>125</v>
      </c>
      <c r="E13" s="7" t="s">
        <v>12</v>
      </c>
      <c r="F13" s="7" t="s">
        <v>13</v>
      </c>
      <c r="G13" s="7">
        <v>394</v>
      </c>
      <c r="H13" s="8">
        <f>VLOOKUP(F13,'[1]SHALIMAR CHEMICALS'!$C$4:$D$81,2,FALSE)</f>
        <v>46</v>
      </c>
      <c r="I13" s="8">
        <f t="shared" si="0"/>
        <v>3624.8</v>
      </c>
      <c r="J13" s="8">
        <f t="shared" si="1"/>
        <v>788</v>
      </c>
      <c r="K13" s="8">
        <f t="shared" si="2"/>
        <v>2364</v>
      </c>
      <c r="L13" s="8">
        <v>20</v>
      </c>
      <c r="M13" s="8">
        <f t="shared" si="3"/>
        <v>24920.799999999999</v>
      </c>
      <c r="N13" s="7" t="s">
        <v>26</v>
      </c>
    </row>
    <row r="14" spans="1:14" ht="15" customHeight="1">
      <c r="A14" s="21">
        <v>12</v>
      </c>
      <c r="B14" s="7" t="s">
        <v>123</v>
      </c>
      <c r="C14" s="13" t="s">
        <v>126</v>
      </c>
      <c r="D14" s="7" t="s">
        <v>127</v>
      </c>
      <c r="E14" s="7" t="s">
        <v>12</v>
      </c>
      <c r="F14" s="7" t="s">
        <v>13</v>
      </c>
      <c r="G14" s="7">
        <v>420</v>
      </c>
      <c r="H14" s="8">
        <f>VLOOKUP(F14,'[1]SHALIMAR CHEMICALS'!$C$4:$D$81,2,FALSE)</f>
        <v>46</v>
      </c>
      <c r="I14" s="8">
        <f t="shared" si="0"/>
        <v>3864</v>
      </c>
      <c r="J14" s="8">
        <f t="shared" si="1"/>
        <v>840</v>
      </c>
      <c r="K14" s="8">
        <f t="shared" si="2"/>
        <v>2520</v>
      </c>
      <c r="L14" s="8">
        <v>20</v>
      </c>
      <c r="M14" s="8">
        <f t="shared" si="3"/>
        <v>26564</v>
      </c>
      <c r="N14" s="7" t="s">
        <v>26</v>
      </c>
    </row>
    <row r="15" spans="1:14" ht="15" customHeight="1">
      <c r="A15" s="22">
        <v>13</v>
      </c>
      <c r="B15" s="23" t="s">
        <v>128</v>
      </c>
      <c r="C15" s="13" t="s">
        <v>129</v>
      </c>
      <c r="D15" s="23" t="s">
        <v>130</v>
      </c>
      <c r="E15" s="7" t="s">
        <v>12</v>
      </c>
      <c r="F15" s="23" t="s">
        <v>93</v>
      </c>
      <c r="G15" s="23">
        <v>74</v>
      </c>
      <c r="H15" s="8">
        <f>VLOOKUP(F15,'[1]SHALIMAR CHEMICALS'!$C$4:$D$81,2,FALSE)</f>
        <v>47.15</v>
      </c>
      <c r="I15" s="8">
        <f t="shared" si="0"/>
        <v>697.82</v>
      </c>
      <c r="J15" s="8">
        <f t="shared" si="1"/>
        <v>148</v>
      </c>
      <c r="K15" s="8">
        <f t="shared" si="2"/>
        <v>444</v>
      </c>
      <c r="L15" s="8">
        <v>20</v>
      </c>
      <c r="M15" s="8">
        <f t="shared" si="3"/>
        <v>4798.92</v>
      </c>
      <c r="N15" s="23" t="s">
        <v>94</v>
      </c>
    </row>
    <row r="16" spans="1:14" ht="15" customHeight="1">
      <c r="A16" s="21">
        <v>14</v>
      </c>
      <c r="B16" s="7" t="s">
        <v>131</v>
      </c>
      <c r="C16" s="13" t="s">
        <v>132</v>
      </c>
      <c r="D16" s="7" t="s">
        <v>133</v>
      </c>
      <c r="E16" s="7" t="s">
        <v>12</v>
      </c>
      <c r="F16" s="7" t="s">
        <v>82</v>
      </c>
      <c r="G16" s="7">
        <v>103</v>
      </c>
      <c r="H16" s="8">
        <f>VLOOKUP(F16,'[1]SHALIMAR CHEMICALS'!$C$4:$D$81,2,FALSE)</f>
        <v>40.25</v>
      </c>
      <c r="I16" s="8">
        <f t="shared" si="0"/>
        <v>829.15000000000009</v>
      </c>
      <c r="J16" s="8">
        <f t="shared" si="1"/>
        <v>206</v>
      </c>
      <c r="K16" s="8">
        <f t="shared" si="2"/>
        <v>618</v>
      </c>
      <c r="L16" s="8">
        <v>20</v>
      </c>
      <c r="M16" s="8">
        <f t="shared" si="3"/>
        <v>5818.9</v>
      </c>
      <c r="N16" s="7" t="s">
        <v>90</v>
      </c>
    </row>
    <row r="17" spans="1:14" ht="15" customHeight="1">
      <c r="A17" s="21">
        <v>15</v>
      </c>
      <c r="B17" s="7" t="s">
        <v>131</v>
      </c>
      <c r="C17" s="13" t="s">
        <v>134</v>
      </c>
      <c r="D17" s="7" t="s">
        <v>135</v>
      </c>
      <c r="E17" s="7" t="s">
        <v>12</v>
      </c>
      <c r="F17" s="7" t="s">
        <v>20</v>
      </c>
      <c r="G17" s="7">
        <v>71</v>
      </c>
      <c r="H17" s="8">
        <f>VLOOKUP(F17,'[1]SHALIMAR CHEMICALS'!$C$4:$D$81,2,FALSE)</f>
        <v>40</v>
      </c>
      <c r="I17" s="8">
        <f t="shared" si="0"/>
        <v>568</v>
      </c>
      <c r="J17" s="8">
        <f t="shared" si="1"/>
        <v>142</v>
      </c>
      <c r="K17" s="8">
        <f t="shared" si="2"/>
        <v>426</v>
      </c>
      <c r="L17" s="8">
        <v>20</v>
      </c>
      <c r="M17" s="8">
        <f t="shared" si="3"/>
        <v>3996</v>
      </c>
      <c r="N17" s="7" t="s">
        <v>96</v>
      </c>
    </row>
    <row r="18" spans="1:14" ht="15" customHeight="1">
      <c r="A18" s="21">
        <v>16</v>
      </c>
      <c r="B18" s="7" t="s">
        <v>136</v>
      </c>
      <c r="C18" s="13" t="s">
        <v>137</v>
      </c>
      <c r="D18" s="7" t="s">
        <v>138</v>
      </c>
      <c r="E18" s="7" t="s">
        <v>12</v>
      </c>
      <c r="F18" s="7" t="s">
        <v>139</v>
      </c>
      <c r="G18" s="7">
        <v>120</v>
      </c>
      <c r="H18" s="8">
        <f>VLOOKUP(F18,'[1]SHALIMAR CHEMICALS'!$C$4:$D$81,2,FALSE)</f>
        <v>45</v>
      </c>
      <c r="I18" s="8">
        <f t="shared" si="0"/>
        <v>1080</v>
      </c>
      <c r="J18" s="8">
        <f t="shared" si="1"/>
        <v>240</v>
      </c>
      <c r="K18" s="8">
        <f t="shared" si="2"/>
        <v>720</v>
      </c>
      <c r="L18" s="8">
        <v>20</v>
      </c>
      <c r="M18" s="8">
        <f t="shared" si="3"/>
        <v>7460</v>
      </c>
      <c r="N18" s="7" t="s">
        <v>140</v>
      </c>
    </row>
    <row r="19" spans="1:14" ht="15" customHeight="1">
      <c r="A19" s="21">
        <v>17</v>
      </c>
      <c r="B19" s="7" t="s">
        <v>141</v>
      </c>
      <c r="C19" s="13" t="s">
        <v>142</v>
      </c>
      <c r="D19" s="7" t="s">
        <v>143</v>
      </c>
      <c r="E19" s="7" t="s">
        <v>12</v>
      </c>
      <c r="F19" s="7" t="s">
        <v>82</v>
      </c>
      <c r="G19" s="7">
        <v>101</v>
      </c>
      <c r="H19" s="8">
        <f>VLOOKUP(F19,'[1]SHALIMAR CHEMICALS'!$C$4:$D$81,2,FALSE)</f>
        <v>40.25</v>
      </c>
      <c r="I19" s="8">
        <f t="shared" si="0"/>
        <v>813.05000000000007</v>
      </c>
      <c r="J19" s="8">
        <f t="shared" si="1"/>
        <v>202</v>
      </c>
      <c r="K19" s="8">
        <f t="shared" si="2"/>
        <v>606</v>
      </c>
      <c r="L19" s="8">
        <v>20</v>
      </c>
      <c r="M19" s="8">
        <f t="shared" si="3"/>
        <v>5706.3</v>
      </c>
      <c r="N19" s="7" t="s">
        <v>90</v>
      </c>
    </row>
    <row r="20" spans="1:14" ht="15" customHeight="1">
      <c r="A20" s="21">
        <v>18</v>
      </c>
      <c r="B20" s="7" t="s">
        <v>144</v>
      </c>
      <c r="C20" s="13" t="s">
        <v>145</v>
      </c>
      <c r="D20" s="7" t="s">
        <v>146</v>
      </c>
      <c r="E20" s="7" t="s">
        <v>12</v>
      </c>
      <c r="F20" s="7" t="s">
        <v>85</v>
      </c>
      <c r="G20" s="7">
        <v>122</v>
      </c>
      <c r="H20" s="8">
        <f>VLOOKUP(F20,'[1]SHALIMAR CHEMICALS'!$C$4:$D$81,2,FALSE)</f>
        <v>46</v>
      </c>
      <c r="I20" s="8">
        <f t="shared" si="0"/>
        <v>1122.4000000000001</v>
      </c>
      <c r="J20" s="8">
        <f t="shared" si="1"/>
        <v>244</v>
      </c>
      <c r="K20" s="8">
        <f t="shared" si="2"/>
        <v>732</v>
      </c>
      <c r="L20" s="8">
        <v>20</v>
      </c>
      <c r="M20" s="8">
        <f t="shared" si="3"/>
        <v>7730.4</v>
      </c>
      <c r="N20" s="7" t="s">
        <v>86</v>
      </c>
    </row>
    <row r="21" spans="1:14" ht="15" customHeight="1">
      <c r="A21" s="21">
        <v>19</v>
      </c>
      <c r="B21" s="7" t="s">
        <v>147</v>
      </c>
      <c r="C21" s="13" t="s">
        <v>148</v>
      </c>
      <c r="D21" s="7" t="s">
        <v>149</v>
      </c>
      <c r="E21" s="7" t="s">
        <v>12</v>
      </c>
      <c r="F21" s="7" t="s">
        <v>13</v>
      </c>
      <c r="G21" s="7">
        <v>278</v>
      </c>
      <c r="H21" s="8">
        <f>VLOOKUP(F21,'[1]SHALIMAR CHEMICALS'!$C$4:$D$81,2,FALSE)</f>
        <v>46</v>
      </c>
      <c r="I21" s="8">
        <f t="shared" si="0"/>
        <v>2557.6000000000004</v>
      </c>
      <c r="J21" s="8">
        <f t="shared" si="1"/>
        <v>556</v>
      </c>
      <c r="K21" s="8">
        <f t="shared" si="2"/>
        <v>1668</v>
      </c>
      <c r="L21" s="8">
        <v>20</v>
      </c>
      <c r="M21" s="8">
        <f t="shared" si="3"/>
        <v>17589.599999999999</v>
      </c>
      <c r="N21" s="7" t="s">
        <v>26</v>
      </c>
    </row>
    <row r="22" spans="1:14" ht="15" customHeight="1">
      <c r="A22" s="21">
        <v>20</v>
      </c>
      <c r="B22" s="7" t="s">
        <v>150</v>
      </c>
      <c r="C22" s="13" t="s">
        <v>151</v>
      </c>
      <c r="D22" s="7" t="s">
        <v>152</v>
      </c>
      <c r="E22" s="7" t="s">
        <v>12</v>
      </c>
      <c r="F22" s="7" t="s">
        <v>18</v>
      </c>
      <c r="G22" s="7">
        <v>75</v>
      </c>
      <c r="H22" s="8">
        <f>VLOOKUP(F22,'[1]SHALIMAR CHEMICALS'!$C$4:$D$81,2,FALSE)</f>
        <v>40.25</v>
      </c>
      <c r="I22" s="8">
        <f t="shared" si="0"/>
        <v>603.75</v>
      </c>
      <c r="J22" s="8">
        <f t="shared" si="1"/>
        <v>150</v>
      </c>
      <c r="K22" s="8">
        <f t="shared" si="2"/>
        <v>450</v>
      </c>
      <c r="L22" s="8">
        <v>20</v>
      </c>
      <c r="M22" s="8">
        <f t="shared" si="3"/>
        <v>4242.5</v>
      </c>
      <c r="N22" s="7" t="s">
        <v>84</v>
      </c>
    </row>
    <row r="23" spans="1:14" ht="15" customHeight="1">
      <c r="A23" s="21">
        <v>21</v>
      </c>
      <c r="B23" s="7" t="s">
        <v>150</v>
      </c>
      <c r="C23" s="13" t="s">
        <v>153</v>
      </c>
      <c r="D23" s="7" t="s">
        <v>154</v>
      </c>
      <c r="E23" s="7" t="s">
        <v>12</v>
      </c>
      <c r="F23" s="7" t="s">
        <v>21</v>
      </c>
      <c r="G23" s="7">
        <v>476</v>
      </c>
      <c r="H23" s="8">
        <f>VLOOKUP(F23,'[1]SHALIMAR CHEMICALS'!$C$4:$D$81,2,FALSE)</f>
        <v>40.25</v>
      </c>
      <c r="I23" s="8">
        <f t="shared" si="0"/>
        <v>3831.8</v>
      </c>
      <c r="J23" s="8">
        <f t="shared" si="1"/>
        <v>952</v>
      </c>
      <c r="K23" s="8">
        <f t="shared" si="2"/>
        <v>2856</v>
      </c>
      <c r="L23" s="8">
        <v>20</v>
      </c>
      <c r="M23" s="8">
        <f t="shared" si="3"/>
        <v>26818.799999999999</v>
      </c>
      <c r="N23" s="7" t="s">
        <v>89</v>
      </c>
    </row>
    <row r="24" spans="1:14" ht="15" customHeight="1">
      <c r="A24" s="21">
        <v>22</v>
      </c>
      <c r="B24" s="7" t="s">
        <v>155</v>
      </c>
      <c r="C24" s="13" t="s">
        <v>156</v>
      </c>
      <c r="D24" s="7" t="s">
        <v>157</v>
      </c>
      <c r="E24" s="7" t="s">
        <v>12</v>
      </c>
      <c r="F24" s="7" t="s">
        <v>15</v>
      </c>
      <c r="G24" s="7">
        <v>150</v>
      </c>
      <c r="H24" s="8">
        <f>VLOOKUP(F24,'[1]SHALIMAR CHEMICALS'!$C$4:$D$81,2,FALSE)</f>
        <v>47.15</v>
      </c>
      <c r="I24" s="8">
        <f t="shared" si="0"/>
        <v>1414.5</v>
      </c>
      <c r="J24" s="8">
        <f t="shared" si="1"/>
        <v>300</v>
      </c>
      <c r="K24" s="8">
        <f t="shared" si="2"/>
        <v>900</v>
      </c>
      <c r="L24" s="8">
        <v>20</v>
      </c>
      <c r="M24" s="8">
        <f t="shared" si="3"/>
        <v>9707</v>
      </c>
      <c r="N24" s="7" t="s">
        <v>88</v>
      </c>
    </row>
    <row r="25" spans="1:14" ht="15" customHeight="1">
      <c r="A25" s="21">
        <v>23</v>
      </c>
      <c r="B25" s="7" t="s">
        <v>158</v>
      </c>
      <c r="C25" s="13" t="s">
        <v>159</v>
      </c>
      <c r="D25" s="7" t="s">
        <v>160</v>
      </c>
      <c r="E25" s="7" t="s">
        <v>12</v>
      </c>
      <c r="F25" s="7" t="s">
        <v>19</v>
      </c>
      <c r="G25" s="7">
        <v>112</v>
      </c>
      <c r="H25" s="8">
        <f>VLOOKUP(F25,'[1]SHALIMAR CHEMICALS'!$C$4:$D$81,2,FALSE)</f>
        <v>57.5</v>
      </c>
      <c r="I25" s="8">
        <f t="shared" si="0"/>
        <v>1288</v>
      </c>
      <c r="J25" s="8">
        <f t="shared" si="1"/>
        <v>224</v>
      </c>
      <c r="K25" s="8">
        <f t="shared" si="2"/>
        <v>672</v>
      </c>
      <c r="L25" s="8">
        <v>20</v>
      </c>
      <c r="M25" s="8">
        <f t="shared" si="3"/>
        <v>8644</v>
      </c>
      <c r="N25" s="7" t="s">
        <v>95</v>
      </c>
    </row>
    <row r="26" spans="1:14" ht="15" customHeight="1">
      <c r="A26" s="21">
        <v>24</v>
      </c>
      <c r="B26" s="7" t="s">
        <v>158</v>
      </c>
      <c r="C26" s="13" t="s">
        <v>161</v>
      </c>
      <c r="D26" s="7" t="s">
        <v>162</v>
      </c>
      <c r="E26" s="7" t="s">
        <v>12</v>
      </c>
      <c r="F26" s="7" t="s">
        <v>21</v>
      </c>
      <c r="G26" s="7">
        <v>200</v>
      </c>
      <c r="H26" s="8">
        <f>VLOOKUP(F26,'[1]SHALIMAR CHEMICALS'!$C$4:$D$81,2,FALSE)</f>
        <v>40.25</v>
      </c>
      <c r="I26" s="8">
        <f t="shared" si="0"/>
        <v>1610</v>
      </c>
      <c r="J26" s="8">
        <f t="shared" si="1"/>
        <v>400</v>
      </c>
      <c r="K26" s="8">
        <f t="shared" si="2"/>
        <v>1200</v>
      </c>
      <c r="L26" s="8">
        <v>20</v>
      </c>
      <c r="M26" s="8">
        <f t="shared" si="3"/>
        <v>11280</v>
      </c>
      <c r="N26" s="7" t="s">
        <v>89</v>
      </c>
    </row>
    <row r="27" spans="1:14" ht="15" customHeight="1">
      <c r="A27" s="21">
        <v>25</v>
      </c>
      <c r="B27" s="7" t="s">
        <v>158</v>
      </c>
      <c r="C27" s="13" t="s">
        <v>163</v>
      </c>
      <c r="D27" s="7" t="s">
        <v>164</v>
      </c>
      <c r="E27" s="7" t="s">
        <v>12</v>
      </c>
      <c r="F27" s="7" t="s">
        <v>85</v>
      </c>
      <c r="G27" s="7">
        <v>100</v>
      </c>
      <c r="H27" s="8">
        <f>VLOOKUP(F27,'[1]SHALIMAR CHEMICALS'!$C$4:$D$81,2,FALSE)</f>
        <v>46</v>
      </c>
      <c r="I27" s="8">
        <f t="shared" si="0"/>
        <v>920</v>
      </c>
      <c r="J27" s="8">
        <f t="shared" si="1"/>
        <v>200</v>
      </c>
      <c r="K27" s="8">
        <f t="shared" si="2"/>
        <v>600</v>
      </c>
      <c r="L27" s="8">
        <v>20</v>
      </c>
      <c r="M27" s="8">
        <f t="shared" si="3"/>
        <v>6340</v>
      </c>
      <c r="N27" s="7" t="s">
        <v>86</v>
      </c>
    </row>
    <row r="28" spans="1:14" ht="15" customHeight="1">
      <c r="A28" s="21">
        <v>26</v>
      </c>
      <c r="B28" s="7" t="s">
        <v>165</v>
      </c>
      <c r="C28" s="13" t="s">
        <v>166</v>
      </c>
      <c r="D28" s="7" t="s">
        <v>167</v>
      </c>
      <c r="E28" s="7" t="s">
        <v>12</v>
      </c>
      <c r="F28" s="7" t="s">
        <v>91</v>
      </c>
      <c r="G28" s="7">
        <v>420</v>
      </c>
      <c r="H28" s="8">
        <f>VLOOKUP(F28,'[1]SHALIMAR CHEMICALS'!$C$4:$D$81,2,FALSE)</f>
        <v>40.25</v>
      </c>
      <c r="I28" s="8">
        <f t="shared" si="0"/>
        <v>3381</v>
      </c>
      <c r="J28" s="8">
        <f t="shared" si="1"/>
        <v>840</v>
      </c>
      <c r="K28" s="8">
        <f t="shared" si="2"/>
        <v>2520</v>
      </c>
      <c r="L28" s="8">
        <v>20</v>
      </c>
      <c r="M28" s="8">
        <f t="shared" si="3"/>
        <v>23666</v>
      </c>
      <c r="N28" s="7" t="s">
        <v>92</v>
      </c>
    </row>
    <row r="29" spans="1:14" ht="15" customHeight="1">
      <c r="A29" s="21">
        <v>27</v>
      </c>
      <c r="B29" s="7" t="s">
        <v>168</v>
      </c>
      <c r="C29" s="13" t="s">
        <v>169</v>
      </c>
      <c r="D29" s="7" t="s">
        <v>170</v>
      </c>
      <c r="E29" s="7" t="s">
        <v>12</v>
      </c>
      <c r="F29" s="7" t="s">
        <v>21</v>
      </c>
      <c r="G29" s="7">
        <v>120</v>
      </c>
      <c r="H29" s="8">
        <f>VLOOKUP(F29,'[1]SHALIMAR CHEMICALS'!$C$4:$D$81,2,FALSE)</f>
        <v>40.25</v>
      </c>
      <c r="I29" s="8">
        <f t="shared" si="0"/>
        <v>966</v>
      </c>
      <c r="J29" s="8">
        <f t="shared" si="1"/>
        <v>240</v>
      </c>
      <c r="K29" s="8">
        <f t="shared" si="2"/>
        <v>720</v>
      </c>
      <c r="L29" s="8">
        <v>20</v>
      </c>
      <c r="M29" s="8">
        <f t="shared" si="3"/>
        <v>6776</v>
      </c>
      <c r="N29" s="7" t="s">
        <v>89</v>
      </c>
    </row>
    <row r="30" spans="1:14" ht="15" customHeight="1">
      <c r="A30" s="21">
        <v>28</v>
      </c>
      <c r="B30" s="7" t="s">
        <v>168</v>
      </c>
      <c r="C30" s="13" t="s">
        <v>171</v>
      </c>
      <c r="D30" s="7" t="s">
        <v>172</v>
      </c>
      <c r="E30" s="7" t="s">
        <v>12</v>
      </c>
      <c r="F30" s="7" t="s">
        <v>15</v>
      </c>
      <c r="G30" s="7">
        <v>135</v>
      </c>
      <c r="H30" s="8">
        <f>VLOOKUP(F30,'[1]SHALIMAR CHEMICALS'!$C$4:$D$81,2,FALSE)</f>
        <v>47.15</v>
      </c>
      <c r="I30" s="8">
        <f t="shared" si="0"/>
        <v>1273.0500000000002</v>
      </c>
      <c r="J30" s="8">
        <f t="shared" si="1"/>
        <v>270</v>
      </c>
      <c r="K30" s="8">
        <f t="shared" si="2"/>
        <v>810</v>
      </c>
      <c r="L30" s="8">
        <v>20</v>
      </c>
      <c r="M30" s="8">
        <f t="shared" si="3"/>
        <v>8738.2999999999993</v>
      </c>
      <c r="N30" s="7" t="s">
        <v>88</v>
      </c>
    </row>
    <row r="31" spans="1:14" ht="15" customHeight="1">
      <c r="A31" s="21">
        <v>29</v>
      </c>
      <c r="B31" s="7" t="s">
        <v>168</v>
      </c>
      <c r="C31" s="13" t="s">
        <v>173</v>
      </c>
      <c r="D31" s="7" t="s">
        <v>174</v>
      </c>
      <c r="E31" s="7" t="s">
        <v>12</v>
      </c>
      <c r="F31" s="7" t="s">
        <v>13</v>
      </c>
      <c r="G31" s="7">
        <v>204</v>
      </c>
      <c r="H31" s="8">
        <f>VLOOKUP(F31,'[1]SHALIMAR CHEMICALS'!$C$4:$D$81,2,FALSE)</f>
        <v>46</v>
      </c>
      <c r="I31" s="8">
        <f t="shared" si="0"/>
        <v>1876.8000000000002</v>
      </c>
      <c r="J31" s="8">
        <f t="shared" si="1"/>
        <v>408</v>
      </c>
      <c r="K31" s="8">
        <f t="shared" si="2"/>
        <v>1224</v>
      </c>
      <c r="L31" s="8">
        <v>20</v>
      </c>
      <c r="M31" s="8">
        <f t="shared" si="3"/>
        <v>12912.8</v>
      </c>
      <c r="N31" s="7" t="s">
        <v>26</v>
      </c>
    </row>
    <row r="32" spans="1:14" ht="15" customHeight="1">
      <c r="A32" s="40" t="s">
        <v>175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24">
        <f>ROUND(SUM(M4:M31),0)</f>
        <v>314878</v>
      </c>
      <c r="N32" s="25"/>
    </row>
    <row r="33" spans="1:14" ht="15" customHeight="1" thickBot="1">
      <c r="A33" s="9"/>
      <c r="B33"/>
      <c r="C33" s="14"/>
      <c r="D33"/>
      <c r="E33"/>
      <c r="F33"/>
      <c r="G33" s="20">
        <f>SUM(G4:G31)</f>
        <v>5172</v>
      </c>
      <c r="H33" s="10"/>
      <c r="I33" s="10"/>
      <c r="J33" s="10"/>
      <c r="K33" s="10"/>
      <c r="L33" s="10"/>
      <c r="M33" s="10"/>
      <c r="N33"/>
    </row>
    <row r="34" spans="1:14" ht="19.5" customHeight="1" thickBot="1">
      <c r="A34" s="26" t="s">
        <v>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1:14" ht="61.5" customHeight="1" thickBot="1">
      <c r="A35" s="29" t="s">
        <v>17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1"/>
    </row>
    <row r="36" spans="1:14" ht="15" customHeight="1"/>
    <row r="37" spans="1:14" ht="15" customHeight="1"/>
    <row r="38" spans="1:14" ht="15" customHeight="1"/>
    <row r="39" spans="1:14" ht="15" customHeight="1"/>
    <row r="40" spans="1:14" ht="15" customHeight="1"/>
    <row r="41" spans="1:14" ht="15" customHeight="1"/>
    <row r="42" spans="1:14" ht="15" customHeight="1"/>
    <row r="43" spans="1:14" ht="15" customHeight="1"/>
    <row r="44" spans="1:14" ht="15" customHeight="1"/>
    <row r="45" spans="1:14" ht="15" customHeight="1"/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sortState ref="B4:N25">
    <sortCondition ref="B4:B25"/>
    <sortCondition ref="C4:C25"/>
  </sortState>
  <mergeCells count="7">
    <mergeCell ref="A34:M34"/>
    <mergeCell ref="A35:M35"/>
    <mergeCell ref="G1:M1"/>
    <mergeCell ref="G2:M2"/>
    <mergeCell ref="A1:F1"/>
    <mergeCell ref="A2:F2"/>
    <mergeCell ref="A32:L32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2024-08-04T07:23:17Z</cp:lastPrinted>
  <dcterms:created xsi:type="dcterms:W3CDTF">2022-05-02T05:54:47Z</dcterms:created>
  <dcterms:modified xsi:type="dcterms:W3CDTF">2024-08-06T11:30:12Z</dcterms:modified>
</cp:coreProperties>
</file>