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Invoice!$A$3:$P$60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8" i="1" l="1"/>
  <c r="K56" i="1"/>
  <c r="J56" i="1"/>
  <c r="I56" i="1"/>
  <c r="H56" i="1"/>
  <c r="N56" i="1" s="1"/>
  <c r="K55" i="1"/>
  <c r="J55" i="1"/>
  <c r="I55" i="1"/>
  <c r="H55" i="1"/>
  <c r="N55" i="1" s="1"/>
  <c r="K54" i="1"/>
  <c r="J54" i="1"/>
  <c r="I54" i="1"/>
  <c r="H54" i="1"/>
  <c r="N54" i="1" s="1"/>
  <c r="K53" i="1"/>
  <c r="J53" i="1"/>
  <c r="I53" i="1"/>
  <c r="H53" i="1"/>
  <c r="N53" i="1" s="1"/>
  <c r="K52" i="1"/>
  <c r="J52" i="1"/>
  <c r="I52" i="1"/>
  <c r="H52" i="1"/>
  <c r="N52" i="1" s="1"/>
  <c r="K51" i="1"/>
  <c r="J51" i="1"/>
  <c r="I51" i="1"/>
  <c r="H51" i="1"/>
  <c r="N51" i="1" s="1"/>
  <c r="K50" i="1"/>
  <c r="J50" i="1"/>
  <c r="I50" i="1"/>
  <c r="H50" i="1"/>
  <c r="N50" i="1" s="1"/>
  <c r="K49" i="1"/>
  <c r="J49" i="1"/>
  <c r="I49" i="1"/>
  <c r="H49" i="1"/>
  <c r="N49" i="1" s="1"/>
  <c r="K48" i="1"/>
  <c r="J48" i="1"/>
  <c r="I48" i="1"/>
  <c r="H48" i="1"/>
  <c r="N48" i="1" s="1"/>
  <c r="K47" i="1"/>
  <c r="J47" i="1"/>
  <c r="I47" i="1"/>
  <c r="H47" i="1"/>
  <c r="N47" i="1" s="1"/>
  <c r="K46" i="1"/>
  <c r="J46" i="1"/>
  <c r="I46" i="1"/>
  <c r="H46" i="1"/>
  <c r="N46" i="1" s="1"/>
  <c r="K45" i="1"/>
  <c r="J45" i="1"/>
  <c r="I45" i="1"/>
  <c r="H45" i="1"/>
  <c r="N45" i="1" s="1"/>
  <c r="K44" i="1"/>
  <c r="J44" i="1"/>
  <c r="I44" i="1"/>
  <c r="H44" i="1"/>
  <c r="N44" i="1" s="1"/>
  <c r="K43" i="1"/>
  <c r="J43" i="1"/>
  <c r="I43" i="1"/>
  <c r="H43" i="1"/>
  <c r="N43" i="1" s="1"/>
  <c r="K42" i="1"/>
  <c r="J42" i="1"/>
  <c r="I42" i="1"/>
  <c r="H42" i="1"/>
  <c r="N42" i="1" s="1"/>
  <c r="K41" i="1"/>
  <c r="J41" i="1"/>
  <c r="I41" i="1"/>
  <c r="H41" i="1"/>
  <c r="N41" i="1" s="1"/>
  <c r="K40" i="1"/>
  <c r="J40" i="1"/>
  <c r="I40" i="1"/>
  <c r="H40" i="1"/>
  <c r="N40" i="1" s="1"/>
  <c r="K39" i="1"/>
  <c r="J39" i="1"/>
  <c r="I39" i="1"/>
  <c r="H39" i="1"/>
  <c r="N39" i="1" s="1"/>
  <c r="K38" i="1"/>
  <c r="J38" i="1"/>
  <c r="I38" i="1"/>
  <c r="H38" i="1"/>
  <c r="N38" i="1" s="1"/>
  <c r="K37" i="1"/>
  <c r="J37" i="1"/>
  <c r="I37" i="1"/>
  <c r="H37" i="1"/>
  <c r="N37" i="1" s="1"/>
  <c r="K36" i="1"/>
  <c r="J36" i="1"/>
  <c r="I36" i="1"/>
  <c r="H36" i="1"/>
  <c r="N36" i="1" s="1"/>
  <c r="K35" i="1"/>
  <c r="J35" i="1"/>
  <c r="I35" i="1"/>
  <c r="H35" i="1"/>
  <c r="N35" i="1" s="1"/>
  <c r="K34" i="1"/>
  <c r="J34" i="1"/>
  <c r="I34" i="1"/>
  <c r="H34" i="1"/>
  <c r="N34" i="1" s="1"/>
  <c r="K33" i="1"/>
  <c r="J33" i="1"/>
  <c r="I33" i="1"/>
  <c r="H33" i="1"/>
  <c r="N33" i="1" s="1"/>
  <c r="K32" i="1"/>
  <c r="J32" i="1"/>
  <c r="I32" i="1"/>
  <c r="H32" i="1"/>
  <c r="N32" i="1" s="1"/>
  <c r="K31" i="1"/>
  <c r="J31" i="1"/>
  <c r="I31" i="1"/>
  <c r="H31" i="1"/>
  <c r="N31" i="1" s="1"/>
  <c r="K30" i="1"/>
  <c r="J30" i="1"/>
  <c r="I30" i="1"/>
  <c r="H30" i="1"/>
  <c r="N30" i="1" s="1"/>
  <c r="K29" i="1"/>
  <c r="J29" i="1"/>
  <c r="I29" i="1"/>
  <c r="H29" i="1"/>
  <c r="N29" i="1" s="1"/>
  <c r="K28" i="1"/>
  <c r="J28" i="1"/>
  <c r="I28" i="1"/>
  <c r="H28" i="1"/>
  <c r="N28" i="1" s="1"/>
  <c r="K27" i="1"/>
  <c r="J27" i="1"/>
  <c r="I27" i="1"/>
  <c r="K26" i="1"/>
  <c r="J26" i="1"/>
  <c r="I26" i="1"/>
  <c r="N26" i="1" s="1"/>
  <c r="K25" i="1"/>
  <c r="J25" i="1"/>
  <c r="I25" i="1"/>
  <c r="H25" i="1"/>
  <c r="N25" i="1" s="1"/>
  <c r="K24" i="1"/>
  <c r="J24" i="1"/>
  <c r="I24" i="1"/>
  <c r="H24" i="1"/>
  <c r="N24" i="1" s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K20" i="1"/>
  <c r="J20" i="1"/>
  <c r="I20" i="1"/>
  <c r="H20" i="1"/>
  <c r="N20" i="1" s="1"/>
  <c r="K19" i="1"/>
  <c r="J19" i="1"/>
  <c r="I19" i="1"/>
  <c r="H19" i="1"/>
  <c r="N19" i="1" s="1"/>
  <c r="K18" i="1"/>
  <c r="J18" i="1"/>
  <c r="I18" i="1"/>
  <c r="H18" i="1"/>
  <c r="N18" i="1" s="1"/>
  <c r="K17" i="1"/>
  <c r="J17" i="1"/>
  <c r="I17" i="1"/>
  <c r="H17" i="1"/>
  <c r="N17" i="1" s="1"/>
  <c r="K16" i="1"/>
  <c r="J16" i="1"/>
  <c r="I16" i="1"/>
  <c r="H16" i="1"/>
  <c r="N16" i="1" s="1"/>
  <c r="K15" i="1"/>
  <c r="J15" i="1"/>
  <c r="I15" i="1"/>
  <c r="H15" i="1"/>
  <c r="N15" i="1" s="1"/>
  <c r="K14" i="1"/>
  <c r="J14" i="1"/>
  <c r="I14" i="1"/>
  <c r="H14" i="1"/>
  <c r="N14" i="1" s="1"/>
  <c r="K13" i="1"/>
  <c r="J13" i="1"/>
  <c r="I13" i="1"/>
  <c r="H13" i="1"/>
  <c r="N13" i="1" s="1"/>
  <c r="K12" i="1"/>
  <c r="J12" i="1"/>
  <c r="I12" i="1"/>
  <c r="H12" i="1"/>
  <c r="N12" i="1" s="1"/>
  <c r="K11" i="1"/>
  <c r="J11" i="1"/>
  <c r="I11" i="1"/>
  <c r="H11" i="1"/>
  <c r="N11" i="1" s="1"/>
  <c r="K10" i="1"/>
  <c r="J10" i="1"/>
  <c r="I10" i="1"/>
  <c r="H10" i="1"/>
  <c r="N10" i="1" s="1"/>
  <c r="K9" i="1"/>
  <c r="J9" i="1"/>
  <c r="I9" i="1"/>
  <c r="H9" i="1"/>
  <c r="N9" i="1" s="1"/>
  <c r="K8" i="1"/>
  <c r="J8" i="1"/>
  <c r="I8" i="1"/>
  <c r="H8" i="1"/>
  <c r="N8" i="1" s="1"/>
  <c r="K7" i="1"/>
  <c r="J7" i="1"/>
  <c r="I7" i="1"/>
  <c r="H7" i="1"/>
  <c r="N7" i="1" s="1"/>
  <c r="K6" i="1"/>
  <c r="J6" i="1"/>
  <c r="I6" i="1"/>
  <c r="H6" i="1"/>
  <c r="N6" i="1" s="1"/>
  <c r="K5" i="1"/>
  <c r="J5" i="1"/>
  <c r="I5" i="1"/>
  <c r="H5" i="1"/>
  <c r="N5" i="1" s="1"/>
  <c r="K4" i="1"/>
  <c r="J4" i="1"/>
  <c r="I4" i="1"/>
  <c r="H4" i="1"/>
  <c r="N4" i="1" s="1"/>
  <c r="N27" i="1" l="1"/>
  <c r="N57" i="1" s="1"/>
</calcChain>
</file>

<file path=xl/sharedStrings.xml><?xml version="1.0" encoding="utf-8"?>
<sst xmlns="http://schemas.openxmlformats.org/spreadsheetml/2006/main" count="339" uniqueCount="165">
  <si>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</si>
  <si>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</si>
  <si>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</si>
  <si>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</si>
  <si>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</si>
  <si>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</si>
  <si>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</si>
  <si>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</si>
  <si>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</si>
  <si>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</si>
  <si>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</si>
  <si>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</si>
  <si>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</si>
  <si>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</si>
  <si>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</si>
  <si>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</si>
  <si>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</si>
  <si>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</si>
  <si>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</si>
  <si>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</si>
  <si>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KEONJHAR</t>
  </si>
  <si>
    <t>TRAVEL STYLE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</si>
  <si>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</si>
  <si>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</si>
  <si>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CUTTACK</t>
  </si>
  <si>
    <t>AIRPLAZA RETAIL HOLDINGS PVT LTD</t>
  </si>
  <si>
    <t>SAMBALPUR</t>
  </si>
  <si>
    <t>SUNDERGARH</t>
  </si>
  <si>
    <t>ROURKELA</t>
  </si>
  <si>
    <t>BOLANGIR</t>
  </si>
  <si>
    <t>ANGUL</t>
  </si>
  <si>
    <t>SUBHAM TRAVEL MART</t>
  </si>
  <si>
    <t>JAJPUR ROAD</t>
  </si>
  <si>
    <t>TITILAGARH</t>
  </si>
  <si>
    <t>KENDRAPARA</t>
  </si>
  <si>
    <t>JYOTI SALES AND SUPPLY</t>
  </si>
  <si>
    <t>01/8/2025</t>
  </si>
  <si>
    <t>SF/192</t>
  </si>
  <si>
    <t>3739</t>
  </si>
  <si>
    <t>SF/193</t>
  </si>
  <si>
    <t>3736</t>
  </si>
  <si>
    <t>SF/194</t>
  </si>
  <si>
    <t>3735</t>
  </si>
  <si>
    <t>SF/195</t>
  </si>
  <si>
    <t>3752</t>
  </si>
  <si>
    <t>MODI COLLECTION</t>
  </si>
  <si>
    <t>SF/196</t>
  </si>
  <si>
    <t>3751</t>
  </si>
  <si>
    <t>ADARSH AGENCY</t>
  </si>
  <si>
    <t>SF/197</t>
  </si>
  <si>
    <t>3749</t>
  </si>
  <si>
    <t>BARAGARH</t>
  </si>
  <si>
    <t>TRIPATHY TIMES</t>
  </si>
  <si>
    <t>SF/198</t>
  </si>
  <si>
    <t>3759</t>
  </si>
  <si>
    <t>SF/199</t>
  </si>
  <si>
    <t>3757</t>
  </si>
  <si>
    <t>SF/200</t>
  </si>
  <si>
    <t>3718</t>
  </si>
  <si>
    <t>PHULBANI</t>
  </si>
  <si>
    <t>CITYKART STORES PVT LTD</t>
  </si>
  <si>
    <t>SF/201</t>
  </si>
  <si>
    <t>3748</t>
  </si>
  <si>
    <t>13/8/2025</t>
  </si>
  <si>
    <t>SF/202</t>
  </si>
  <si>
    <t>3964</t>
  </si>
  <si>
    <t>SF/203</t>
  </si>
  <si>
    <t>3929</t>
  </si>
  <si>
    <t>BARIPADA</t>
  </si>
  <si>
    <t>SF/204</t>
  </si>
  <si>
    <t>3916</t>
  </si>
  <si>
    <t>SF/205</t>
  </si>
  <si>
    <t>3417</t>
  </si>
  <si>
    <t>SF/206</t>
  </si>
  <si>
    <t>3920</t>
  </si>
  <si>
    <t>SF/207</t>
  </si>
  <si>
    <t>3919</t>
  </si>
  <si>
    <t>18/8/2025</t>
  </si>
  <si>
    <t>SF/208</t>
  </si>
  <si>
    <t>4034</t>
  </si>
  <si>
    <t>JAGATPUR</t>
  </si>
  <si>
    <t>SF/209</t>
  </si>
  <si>
    <t>4020</t>
  </si>
  <si>
    <t>BHAWANIPATNA</t>
  </si>
  <si>
    <t>SF/210</t>
  </si>
  <si>
    <t>3988</t>
  </si>
  <si>
    <t>SF/211</t>
  </si>
  <si>
    <t>4004</t>
  </si>
  <si>
    <t>SF/212</t>
  </si>
  <si>
    <t>4027</t>
  </si>
  <si>
    <t>SF/213</t>
  </si>
  <si>
    <t>4016</t>
  </si>
  <si>
    <t>19/8/2025</t>
  </si>
  <si>
    <t>JA/10</t>
  </si>
  <si>
    <t>JA/11</t>
  </si>
  <si>
    <t>0</t>
  </si>
  <si>
    <t>KDP</t>
  </si>
  <si>
    <t>22/8/2025</t>
  </si>
  <si>
    <t>SF/214</t>
  </si>
  <si>
    <t>4075</t>
  </si>
  <si>
    <t>SF/215</t>
  </si>
  <si>
    <t>4054</t>
  </si>
  <si>
    <t>SF/216</t>
  </si>
  <si>
    <t>4070</t>
  </si>
  <si>
    <t>PURI</t>
  </si>
  <si>
    <t>SF/217</t>
  </si>
  <si>
    <t>4061</t>
  </si>
  <si>
    <t>SF/218</t>
  </si>
  <si>
    <t>4078</t>
  </si>
  <si>
    <t>SF/219</t>
  </si>
  <si>
    <t>4076</t>
  </si>
  <si>
    <t>JHARSUGUDA</t>
  </si>
  <si>
    <t>SF/220</t>
  </si>
  <si>
    <t>4079</t>
  </si>
  <si>
    <t>SF/221</t>
  </si>
  <si>
    <t>4052</t>
  </si>
  <si>
    <t>SF/222</t>
  </si>
  <si>
    <t>4059</t>
  </si>
  <si>
    <t>SF/223</t>
  </si>
  <si>
    <t>4048</t>
  </si>
  <si>
    <t>SF/224</t>
  </si>
  <si>
    <t>4062</t>
  </si>
  <si>
    <t>SF/225</t>
  </si>
  <si>
    <t>4051</t>
  </si>
  <si>
    <t>SF/226</t>
  </si>
  <si>
    <t>4058</t>
  </si>
  <si>
    <t>SF/227</t>
  </si>
  <si>
    <t>4057</t>
  </si>
  <si>
    <t>SF/228</t>
  </si>
  <si>
    <t>4071</t>
  </si>
  <si>
    <t>SF/229</t>
  </si>
  <si>
    <t>4072</t>
  </si>
  <si>
    <t>SF/230</t>
  </si>
  <si>
    <t>4053</t>
  </si>
  <si>
    <t>SF/231</t>
  </si>
  <si>
    <t>4064</t>
  </si>
  <si>
    <t>NABARANGPUR</t>
  </si>
  <si>
    <t>SF/232</t>
  </si>
  <si>
    <t>4065</t>
  </si>
  <si>
    <t>RAYAGADA</t>
  </si>
  <si>
    <t>SF/233</t>
  </si>
  <si>
    <t>4067</t>
  </si>
  <si>
    <t>BHADRAK</t>
  </si>
  <si>
    <t>SF/234</t>
  </si>
  <si>
    <t>4069</t>
  </si>
  <si>
    <t>25/8/2025</t>
  </si>
  <si>
    <t>SF/235</t>
  </si>
  <si>
    <t>4089</t>
  </si>
  <si>
    <t>SF/236</t>
  </si>
  <si>
    <t>4084</t>
  </si>
  <si>
    <t>27/8/2025</t>
  </si>
  <si>
    <t>SF/237</t>
  </si>
  <si>
    <t>92</t>
  </si>
  <si>
    <t>RPF SUBSIDIARY DRY CANTEEN</t>
  </si>
  <si>
    <t>SF/238</t>
  </si>
  <si>
    <t>94</t>
  </si>
  <si>
    <t>OSAP SUBSIDIARY POLICE CANTEEN</t>
  </si>
  <si>
    <t>SF/239</t>
  </si>
  <si>
    <t>SF/240</t>
  </si>
  <si>
    <t>SF/241</t>
  </si>
  <si>
    <t>SF/242</t>
  </si>
  <si>
    <t>(RUPEES FORTY SIX THOUSAND SEVEN HUNDRED SIXTY NINE ONLY)</t>
  </si>
  <si>
    <t>RETURN LR)</t>
  </si>
  <si>
    <t>3751     (RETURN LR)</t>
  </si>
  <si>
    <t>MONTH : AUGUST, 2025
Bill Date: 
Bill NO : 14672
Total Amount: 46769.00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</si>
</sst>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2" fillId="0" borderId="11" xfId="0" applyNumberFormat="1" applyFont="1" applyBorder="1"/>
    <xf numFmtId="2" fontId="0" fillId="0" borderId="11" xfId="0" applyNumberFormat="1" applyFont="1" applyBorder="1"/>
    <xf numFmtId="0" fontId="0" fillId="0" borderId="14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2" fillId="0" borderId="15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vertical="center" wrapText="1"/>
    </xf>
    <xf numFmtId="0" fontId="0" fillId="0" borderId="15" xfId="0" applyNumberFormat="1" applyFont="1" applyBorder="1" applyAlignment="1">
      <alignment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11</xdr:col>
      <xdr:colOff>209550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60960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  <row r="131">
          <cell r="C131" t="str">
            <v>JAGATPUR</v>
          </cell>
          <cell r="D131">
            <v>30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workbookViewId="0">
      <selection activeCell="S10" sqref="S10"/>
    </sheetView>
  </sheetViews>
  <sheetFormatPr defaultRowHeight="15"/>
  <cols>
    <col min="1" max="1" width="4.28515625" style="1" customWidth="1"/>
    <col min="2" max="2" width="9.85546875" style="1" customWidth="1"/>
    <col min="3" max="3" width="7.42578125" style="1" customWidth="1"/>
    <col min="4" max="4" width="12.85546875" style="1" customWidth="1"/>
    <col min="5" max="5" width="6.42578125" style="1" bestFit="1" customWidth="1"/>
    <col min="6" max="6" width="16.140625" style="1" bestFit="1" customWidth="1"/>
    <col min="7" max="7" width="5.5703125" style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33.5703125" style="1" bestFit="1" customWidth="1"/>
    <col min="16" max="16" width="44.28515625" style="1" customWidth="1"/>
    <col min="17" max="16384" width="9.140625" style="1"/>
  </cols>
  <sheetData>
    <row r="1" spans="1:16" ht="86.25" customHeight="1" thickBo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9"/>
      <c r="M1" s="24" t="s">
        <v>18</v>
      </c>
      <c r="N1" s="25"/>
      <c r="O1" s="26"/>
    </row>
    <row r="2" spans="1:16" s="3" customFormat="1" ht="85.5" customHeight="1" thickBot="1">
      <c r="A2" s="21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7" t="s">
        <v>164</v>
      </c>
      <c r="N2" s="24"/>
      <c r="O2" s="28"/>
      <c r="P2" s="4"/>
    </row>
    <row r="3" spans="1:16" s="16" customFormat="1" ht="15.95" customHeight="1" thickBot="1">
      <c r="A3" s="8" t="s">
        <v>0</v>
      </c>
      <c r="B3" s="9" t="s">
        <v>1</v>
      </c>
      <c r="C3" s="9" t="s">
        <v>2</v>
      </c>
      <c r="D3" s="10" t="s">
        <v>3</v>
      </c>
      <c r="E3" s="10" t="s">
        <v>14</v>
      </c>
      <c r="F3" s="11" t="s">
        <v>4</v>
      </c>
      <c r="G3" s="11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3" t="s">
        <v>10</v>
      </c>
      <c r="M3" s="14" t="s">
        <v>11</v>
      </c>
      <c r="N3" s="14" t="s">
        <v>12</v>
      </c>
      <c r="O3" s="15" t="s">
        <v>13</v>
      </c>
    </row>
    <row r="4" spans="1:16" s="3" customFormat="1" ht="15.95" customHeight="1">
      <c r="A4" s="39">
        <v>1</v>
      </c>
      <c r="B4" s="40" t="s">
        <v>36</v>
      </c>
      <c r="C4" s="40" t="s">
        <v>37</v>
      </c>
      <c r="D4" s="40" t="s">
        <v>38</v>
      </c>
      <c r="E4" s="41" t="s">
        <v>15</v>
      </c>
      <c r="F4" s="40" t="s">
        <v>16</v>
      </c>
      <c r="G4" s="40">
        <v>18</v>
      </c>
      <c r="H4" s="42">
        <f>VLOOKUP(F4,'[1]SAFARI SALES'!$C$3:$D$138,2,FALSE)</f>
        <v>96</v>
      </c>
      <c r="I4" s="42">
        <f t="shared" ref="I4:I56" si="0">G4*3</f>
        <v>54</v>
      </c>
      <c r="J4" s="42">
        <f t="shared" ref="J4:J56" si="1">G4*35</f>
        <v>630</v>
      </c>
      <c r="K4" s="42">
        <f t="shared" ref="K4:K56" si="2">G4*30</f>
        <v>540</v>
      </c>
      <c r="L4" s="42">
        <v>25</v>
      </c>
      <c r="M4" s="42">
        <v>25</v>
      </c>
      <c r="N4" s="42">
        <f t="shared" ref="N4:N56" si="3">G4*H4+I4+J4+K4+L4+M4</f>
        <v>3002</v>
      </c>
      <c r="O4" s="43" t="s">
        <v>17</v>
      </c>
    </row>
    <row r="5" spans="1:16" s="3" customFormat="1" ht="15.95" customHeight="1">
      <c r="A5" s="44">
        <v>2</v>
      </c>
      <c r="B5" s="33" t="s">
        <v>36</v>
      </c>
      <c r="C5" s="33" t="s">
        <v>39</v>
      </c>
      <c r="D5" s="33" t="s">
        <v>40</v>
      </c>
      <c r="E5" s="34" t="s">
        <v>15</v>
      </c>
      <c r="F5" s="33" t="s">
        <v>34</v>
      </c>
      <c r="G5" s="33">
        <v>5</v>
      </c>
      <c r="H5" s="35">
        <f>VLOOKUP(F5,'[1]SAFARI SALES'!$C$3:$D$138,2,FALSE)</f>
        <v>96</v>
      </c>
      <c r="I5" s="35">
        <f t="shared" si="0"/>
        <v>15</v>
      </c>
      <c r="J5" s="35">
        <f t="shared" si="1"/>
        <v>175</v>
      </c>
      <c r="K5" s="35">
        <f t="shared" si="2"/>
        <v>150</v>
      </c>
      <c r="L5" s="35">
        <v>25</v>
      </c>
      <c r="M5" s="35">
        <v>25</v>
      </c>
      <c r="N5" s="35">
        <f t="shared" si="3"/>
        <v>870</v>
      </c>
      <c r="O5" s="45" t="s">
        <v>35</v>
      </c>
    </row>
    <row r="6" spans="1:16" s="3" customFormat="1" ht="15.95" customHeight="1">
      <c r="A6" s="44">
        <v>3</v>
      </c>
      <c r="B6" s="33" t="s">
        <v>36</v>
      </c>
      <c r="C6" s="33" t="s">
        <v>41</v>
      </c>
      <c r="D6" s="33" t="s">
        <v>42</v>
      </c>
      <c r="E6" s="34" t="s">
        <v>15</v>
      </c>
      <c r="F6" s="33" t="s">
        <v>16</v>
      </c>
      <c r="G6" s="33">
        <v>4</v>
      </c>
      <c r="H6" s="35">
        <f>VLOOKUP(F6,'[1]SAFARI SALES'!$C$3:$D$138,2,FALSE)</f>
        <v>96</v>
      </c>
      <c r="I6" s="35">
        <f t="shared" si="0"/>
        <v>12</v>
      </c>
      <c r="J6" s="35">
        <f t="shared" si="1"/>
        <v>140</v>
      </c>
      <c r="K6" s="35">
        <f t="shared" si="2"/>
        <v>120</v>
      </c>
      <c r="L6" s="35">
        <v>25</v>
      </c>
      <c r="M6" s="35">
        <v>25</v>
      </c>
      <c r="N6" s="35">
        <f t="shared" si="3"/>
        <v>706</v>
      </c>
      <c r="O6" s="45" t="s">
        <v>17</v>
      </c>
    </row>
    <row r="7" spans="1:16" s="3" customFormat="1" ht="15.95" customHeight="1">
      <c r="A7" s="44">
        <v>4</v>
      </c>
      <c r="B7" s="33" t="s">
        <v>36</v>
      </c>
      <c r="C7" s="33" t="s">
        <v>43</v>
      </c>
      <c r="D7" s="33" t="s">
        <v>44</v>
      </c>
      <c r="E7" s="34" t="s">
        <v>15</v>
      </c>
      <c r="F7" s="33" t="s">
        <v>30</v>
      </c>
      <c r="G7" s="33">
        <v>4</v>
      </c>
      <c r="H7" s="35">
        <f>VLOOKUP(F7,'[1]SAFARI SALES'!$C$3:$D$138,2,FALSE)</f>
        <v>96</v>
      </c>
      <c r="I7" s="35">
        <f t="shared" si="0"/>
        <v>12</v>
      </c>
      <c r="J7" s="35">
        <f t="shared" si="1"/>
        <v>140</v>
      </c>
      <c r="K7" s="35">
        <f t="shared" si="2"/>
        <v>120</v>
      </c>
      <c r="L7" s="35">
        <v>25</v>
      </c>
      <c r="M7" s="35">
        <v>25</v>
      </c>
      <c r="N7" s="35">
        <f t="shared" si="3"/>
        <v>706</v>
      </c>
      <c r="O7" s="45" t="s">
        <v>45</v>
      </c>
    </row>
    <row r="8" spans="1:16" s="3" customFormat="1" ht="15.95" customHeight="1">
      <c r="A8" s="44">
        <v>5</v>
      </c>
      <c r="B8" s="33" t="s">
        <v>36</v>
      </c>
      <c r="C8" s="33" t="s">
        <v>46</v>
      </c>
      <c r="D8" s="33" t="s">
        <v>47</v>
      </c>
      <c r="E8" s="34" t="s">
        <v>15</v>
      </c>
      <c r="F8" s="34" t="s">
        <v>24</v>
      </c>
      <c r="G8" s="33">
        <v>12</v>
      </c>
      <c r="H8" s="35">
        <f>VLOOKUP(F8,'[1]SAFARI SALES'!$C$3:$D$138,2,FALSE)</f>
        <v>30</v>
      </c>
      <c r="I8" s="35">
        <f t="shared" si="0"/>
        <v>36</v>
      </c>
      <c r="J8" s="35">
        <f t="shared" si="1"/>
        <v>420</v>
      </c>
      <c r="K8" s="35">
        <f t="shared" si="2"/>
        <v>360</v>
      </c>
      <c r="L8" s="35">
        <v>25</v>
      </c>
      <c r="M8" s="35">
        <v>25</v>
      </c>
      <c r="N8" s="35">
        <f t="shared" si="3"/>
        <v>1226</v>
      </c>
      <c r="O8" s="45" t="s">
        <v>48</v>
      </c>
    </row>
    <row r="9" spans="1:16" s="3" customFormat="1" ht="15.95" customHeight="1">
      <c r="A9" s="44">
        <v>6</v>
      </c>
      <c r="B9" s="33" t="s">
        <v>36</v>
      </c>
      <c r="C9" s="33" t="s">
        <v>49</v>
      </c>
      <c r="D9" s="33" t="s">
        <v>50</v>
      </c>
      <c r="E9" s="34" t="s">
        <v>15</v>
      </c>
      <c r="F9" s="33" t="s">
        <v>51</v>
      </c>
      <c r="G9" s="33">
        <v>14</v>
      </c>
      <c r="H9" s="35">
        <f>VLOOKUP(F9,'[1]SAFARI SALES'!$C$3:$D$138,2,FALSE)</f>
        <v>82</v>
      </c>
      <c r="I9" s="35">
        <f t="shared" si="0"/>
        <v>42</v>
      </c>
      <c r="J9" s="35">
        <f t="shared" si="1"/>
        <v>490</v>
      </c>
      <c r="K9" s="35">
        <f t="shared" si="2"/>
        <v>420</v>
      </c>
      <c r="L9" s="35">
        <v>25</v>
      </c>
      <c r="M9" s="35">
        <v>25</v>
      </c>
      <c r="N9" s="35">
        <f t="shared" si="3"/>
        <v>2150</v>
      </c>
      <c r="O9" s="45" t="s">
        <v>52</v>
      </c>
    </row>
    <row r="10" spans="1:16" s="3" customFormat="1" ht="15.95" customHeight="1">
      <c r="A10" s="44">
        <v>7</v>
      </c>
      <c r="B10" s="33" t="s">
        <v>36</v>
      </c>
      <c r="C10" s="33" t="s">
        <v>53</v>
      </c>
      <c r="D10" s="33" t="s">
        <v>54</v>
      </c>
      <c r="E10" s="34" t="s">
        <v>15</v>
      </c>
      <c r="F10" s="33" t="s">
        <v>16</v>
      </c>
      <c r="G10" s="33">
        <v>3</v>
      </c>
      <c r="H10" s="35">
        <f>VLOOKUP(F10,'[1]SAFARI SALES'!$C$3:$D$138,2,FALSE)</f>
        <v>96</v>
      </c>
      <c r="I10" s="35">
        <f t="shared" si="0"/>
        <v>9</v>
      </c>
      <c r="J10" s="35">
        <f t="shared" si="1"/>
        <v>105</v>
      </c>
      <c r="K10" s="35">
        <f t="shared" si="2"/>
        <v>90</v>
      </c>
      <c r="L10" s="35">
        <v>25</v>
      </c>
      <c r="M10" s="35">
        <v>25</v>
      </c>
      <c r="N10" s="35">
        <f t="shared" si="3"/>
        <v>542</v>
      </c>
      <c r="O10" s="45" t="s">
        <v>17</v>
      </c>
    </row>
    <row r="11" spans="1:16" s="3" customFormat="1" ht="15.95" customHeight="1">
      <c r="A11" s="44">
        <v>8</v>
      </c>
      <c r="B11" s="33" t="s">
        <v>36</v>
      </c>
      <c r="C11" s="33" t="s">
        <v>55</v>
      </c>
      <c r="D11" s="33" t="s">
        <v>56</v>
      </c>
      <c r="E11" s="34" t="s">
        <v>15</v>
      </c>
      <c r="F11" s="33" t="s">
        <v>30</v>
      </c>
      <c r="G11" s="33">
        <v>1</v>
      </c>
      <c r="H11" s="35">
        <f>VLOOKUP(F11,'[1]SAFARI SALES'!$C$3:$D$138,2,FALSE)</f>
        <v>96</v>
      </c>
      <c r="I11" s="35">
        <f t="shared" si="0"/>
        <v>3</v>
      </c>
      <c r="J11" s="35">
        <f t="shared" si="1"/>
        <v>35</v>
      </c>
      <c r="K11" s="35">
        <f t="shared" si="2"/>
        <v>30</v>
      </c>
      <c r="L11" s="35">
        <v>25</v>
      </c>
      <c r="M11" s="35">
        <v>25</v>
      </c>
      <c r="N11" s="35">
        <f t="shared" si="3"/>
        <v>214</v>
      </c>
      <c r="O11" s="45" t="s">
        <v>45</v>
      </c>
    </row>
    <row r="12" spans="1:16" s="3" customFormat="1" ht="15.95" customHeight="1">
      <c r="A12" s="44">
        <v>9</v>
      </c>
      <c r="B12" s="33" t="s">
        <v>36</v>
      </c>
      <c r="C12" s="33" t="s">
        <v>57</v>
      </c>
      <c r="D12" s="33" t="s">
        <v>58</v>
      </c>
      <c r="E12" s="34" t="s">
        <v>15</v>
      </c>
      <c r="F12" s="33" t="s">
        <v>59</v>
      </c>
      <c r="G12" s="33">
        <v>17</v>
      </c>
      <c r="H12" s="35">
        <f>VLOOKUP(F12,'[1]SAFARI SALES'!$C$3:$D$138,2,FALSE)</f>
        <v>129</v>
      </c>
      <c r="I12" s="35">
        <f t="shared" si="0"/>
        <v>51</v>
      </c>
      <c r="J12" s="35">
        <f t="shared" si="1"/>
        <v>595</v>
      </c>
      <c r="K12" s="35">
        <f t="shared" si="2"/>
        <v>510</v>
      </c>
      <c r="L12" s="35">
        <v>25</v>
      </c>
      <c r="M12" s="35">
        <v>25</v>
      </c>
      <c r="N12" s="35">
        <f t="shared" si="3"/>
        <v>3399</v>
      </c>
      <c r="O12" s="46" t="s">
        <v>60</v>
      </c>
    </row>
    <row r="13" spans="1:16" s="3" customFormat="1" ht="15.95" customHeight="1">
      <c r="A13" s="44">
        <v>10</v>
      </c>
      <c r="B13" s="33" t="s">
        <v>36</v>
      </c>
      <c r="C13" s="33" t="s">
        <v>61</v>
      </c>
      <c r="D13" s="33" t="s">
        <v>62</v>
      </c>
      <c r="E13" s="34" t="s">
        <v>15</v>
      </c>
      <c r="F13" s="33" t="s">
        <v>16</v>
      </c>
      <c r="G13" s="33">
        <v>30</v>
      </c>
      <c r="H13" s="35">
        <f>VLOOKUP(F13,'[1]SAFARI SALES'!$C$3:$D$138,2,FALSE)</f>
        <v>96</v>
      </c>
      <c r="I13" s="35">
        <f t="shared" si="0"/>
        <v>90</v>
      </c>
      <c r="J13" s="35">
        <f t="shared" si="1"/>
        <v>1050</v>
      </c>
      <c r="K13" s="35">
        <f t="shared" si="2"/>
        <v>900</v>
      </c>
      <c r="L13" s="35">
        <v>25</v>
      </c>
      <c r="M13" s="35">
        <v>25</v>
      </c>
      <c r="N13" s="35">
        <f t="shared" si="3"/>
        <v>4970</v>
      </c>
      <c r="O13" s="45" t="s">
        <v>17</v>
      </c>
    </row>
    <row r="14" spans="1:16" s="3" customFormat="1" ht="15.95" customHeight="1">
      <c r="A14" s="44">
        <v>11</v>
      </c>
      <c r="B14" s="33" t="s">
        <v>63</v>
      </c>
      <c r="C14" s="33" t="s">
        <v>64</v>
      </c>
      <c r="D14" s="33" t="s">
        <v>65</v>
      </c>
      <c r="E14" s="34" t="s">
        <v>15</v>
      </c>
      <c r="F14" s="33" t="s">
        <v>33</v>
      </c>
      <c r="G14" s="33">
        <v>2</v>
      </c>
      <c r="H14" s="35">
        <f>VLOOKUP(F14,'[1]SAFARI SALES'!$C$3:$D$138,2,FALSE)</f>
        <v>148</v>
      </c>
      <c r="I14" s="35">
        <f t="shared" si="0"/>
        <v>6</v>
      </c>
      <c r="J14" s="35">
        <f t="shared" si="1"/>
        <v>70</v>
      </c>
      <c r="K14" s="35">
        <f t="shared" si="2"/>
        <v>60</v>
      </c>
      <c r="L14" s="35">
        <v>25</v>
      </c>
      <c r="M14" s="35">
        <v>25</v>
      </c>
      <c r="N14" s="35">
        <f t="shared" si="3"/>
        <v>482</v>
      </c>
      <c r="O14" s="45" t="s">
        <v>25</v>
      </c>
    </row>
    <row r="15" spans="1:16" s="3" customFormat="1" ht="15.95" customHeight="1">
      <c r="A15" s="44">
        <v>12</v>
      </c>
      <c r="B15" s="33" t="s">
        <v>63</v>
      </c>
      <c r="C15" s="33" t="s">
        <v>66</v>
      </c>
      <c r="D15" s="33" t="s">
        <v>67</v>
      </c>
      <c r="E15" s="34" t="s">
        <v>15</v>
      </c>
      <c r="F15" s="33" t="s">
        <v>68</v>
      </c>
      <c r="G15" s="33">
        <v>6</v>
      </c>
      <c r="H15" s="35">
        <f>VLOOKUP(F15,'[1]SAFARI SALES'!$C$3:$D$138,2,FALSE)</f>
        <v>96</v>
      </c>
      <c r="I15" s="35">
        <f t="shared" si="0"/>
        <v>18</v>
      </c>
      <c r="J15" s="35">
        <f t="shared" si="1"/>
        <v>210</v>
      </c>
      <c r="K15" s="35">
        <f t="shared" si="2"/>
        <v>180</v>
      </c>
      <c r="L15" s="35">
        <v>25</v>
      </c>
      <c r="M15" s="35">
        <v>25</v>
      </c>
      <c r="N15" s="35">
        <f t="shared" si="3"/>
        <v>1034</v>
      </c>
      <c r="O15" s="45" t="s">
        <v>25</v>
      </c>
    </row>
    <row r="16" spans="1:16" s="3" customFormat="1" ht="15.95" customHeight="1">
      <c r="A16" s="44">
        <v>13</v>
      </c>
      <c r="B16" s="33" t="s">
        <v>63</v>
      </c>
      <c r="C16" s="33" t="s">
        <v>69</v>
      </c>
      <c r="D16" s="33" t="s">
        <v>70</v>
      </c>
      <c r="E16" s="34" t="s">
        <v>15</v>
      </c>
      <c r="F16" s="33" t="s">
        <v>16</v>
      </c>
      <c r="G16" s="33">
        <v>1</v>
      </c>
      <c r="H16" s="35">
        <f>VLOOKUP(F16,'[1]SAFARI SALES'!$C$3:$D$138,2,FALSE)</f>
        <v>96</v>
      </c>
      <c r="I16" s="35">
        <f t="shared" si="0"/>
        <v>3</v>
      </c>
      <c r="J16" s="35">
        <f t="shared" si="1"/>
        <v>35</v>
      </c>
      <c r="K16" s="35">
        <f t="shared" si="2"/>
        <v>30</v>
      </c>
      <c r="L16" s="35">
        <v>25</v>
      </c>
      <c r="M16" s="35">
        <v>25</v>
      </c>
      <c r="N16" s="35">
        <f t="shared" si="3"/>
        <v>214</v>
      </c>
      <c r="O16" s="45" t="s">
        <v>25</v>
      </c>
    </row>
    <row r="17" spans="1:15" s="3" customFormat="1" ht="15.95" customHeight="1">
      <c r="A17" s="44">
        <v>14</v>
      </c>
      <c r="B17" s="33" t="s">
        <v>63</v>
      </c>
      <c r="C17" s="33" t="s">
        <v>71</v>
      </c>
      <c r="D17" s="33" t="s">
        <v>72</v>
      </c>
      <c r="E17" s="34" t="s">
        <v>15</v>
      </c>
      <c r="F17" s="33" t="s">
        <v>16</v>
      </c>
      <c r="G17" s="33">
        <v>4</v>
      </c>
      <c r="H17" s="35">
        <f>VLOOKUP(F17,'[1]SAFARI SALES'!$C$3:$D$138,2,FALSE)</f>
        <v>96</v>
      </c>
      <c r="I17" s="35">
        <f t="shared" si="0"/>
        <v>12</v>
      </c>
      <c r="J17" s="35">
        <f t="shared" si="1"/>
        <v>140</v>
      </c>
      <c r="K17" s="35">
        <f t="shared" si="2"/>
        <v>120</v>
      </c>
      <c r="L17" s="35">
        <v>25</v>
      </c>
      <c r="M17" s="35">
        <v>25</v>
      </c>
      <c r="N17" s="35">
        <f t="shared" si="3"/>
        <v>706</v>
      </c>
      <c r="O17" s="45" t="s">
        <v>25</v>
      </c>
    </row>
    <row r="18" spans="1:15" s="3" customFormat="1" ht="15.95" customHeight="1">
      <c r="A18" s="44">
        <v>15</v>
      </c>
      <c r="B18" s="33" t="s">
        <v>63</v>
      </c>
      <c r="C18" s="33" t="s">
        <v>73</v>
      </c>
      <c r="D18" s="33" t="s">
        <v>74</v>
      </c>
      <c r="E18" s="34" t="s">
        <v>15</v>
      </c>
      <c r="F18" s="33" t="s">
        <v>34</v>
      </c>
      <c r="G18" s="33">
        <v>4</v>
      </c>
      <c r="H18" s="35">
        <f>VLOOKUP(F18,'[1]SAFARI SALES'!$C$3:$D$138,2,FALSE)</f>
        <v>96</v>
      </c>
      <c r="I18" s="35">
        <f t="shared" si="0"/>
        <v>12</v>
      </c>
      <c r="J18" s="35">
        <f t="shared" si="1"/>
        <v>140</v>
      </c>
      <c r="K18" s="35">
        <f t="shared" si="2"/>
        <v>120</v>
      </c>
      <c r="L18" s="35">
        <v>25</v>
      </c>
      <c r="M18" s="35">
        <v>25</v>
      </c>
      <c r="N18" s="35">
        <f t="shared" si="3"/>
        <v>706</v>
      </c>
      <c r="O18" s="45" t="s">
        <v>25</v>
      </c>
    </row>
    <row r="19" spans="1:15" s="3" customFormat="1" ht="15.95" customHeight="1">
      <c r="A19" s="44">
        <v>16</v>
      </c>
      <c r="B19" s="33" t="s">
        <v>63</v>
      </c>
      <c r="C19" s="33" t="s">
        <v>75</v>
      </c>
      <c r="D19" s="33" t="s">
        <v>76</v>
      </c>
      <c r="E19" s="34" t="s">
        <v>15</v>
      </c>
      <c r="F19" s="33" t="s">
        <v>34</v>
      </c>
      <c r="G19" s="33">
        <v>1</v>
      </c>
      <c r="H19" s="35">
        <f>VLOOKUP(F19,'[1]SAFARI SALES'!$C$3:$D$138,2,FALSE)</f>
        <v>96</v>
      </c>
      <c r="I19" s="35">
        <f t="shared" si="0"/>
        <v>3</v>
      </c>
      <c r="J19" s="35">
        <f t="shared" si="1"/>
        <v>35</v>
      </c>
      <c r="K19" s="35">
        <f t="shared" si="2"/>
        <v>30</v>
      </c>
      <c r="L19" s="35">
        <v>25</v>
      </c>
      <c r="M19" s="35">
        <v>25</v>
      </c>
      <c r="N19" s="35">
        <f t="shared" si="3"/>
        <v>214</v>
      </c>
      <c r="O19" s="45" t="s">
        <v>25</v>
      </c>
    </row>
    <row r="20" spans="1:15" s="3" customFormat="1" ht="15.95" customHeight="1">
      <c r="A20" s="44">
        <v>17</v>
      </c>
      <c r="B20" s="33" t="s">
        <v>77</v>
      </c>
      <c r="C20" s="33" t="s">
        <v>78</v>
      </c>
      <c r="D20" s="33" t="s">
        <v>79</v>
      </c>
      <c r="E20" s="34" t="s">
        <v>15</v>
      </c>
      <c r="F20" s="33" t="s">
        <v>80</v>
      </c>
      <c r="G20" s="33">
        <v>2</v>
      </c>
      <c r="H20" s="35">
        <f>VLOOKUP(F20,'[1]SAFARI SALES'!$C$3:$D$138,2,FALSE)</f>
        <v>30</v>
      </c>
      <c r="I20" s="35">
        <f t="shared" si="0"/>
        <v>6</v>
      </c>
      <c r="J20" s="35">
        <f t="shared" si="1"/>
        <v>70</v>
      </c>
      <c r="K20" s="35">
        <f t="shared" si="2"/>
        <v>60</v>
      </c>
      <c r="L20" s="35">
        <v>25</v>
      </c>
      <c r="M20" s="35">
        <v>25</v>
      </c>
      <c r="N20" s="35">
        <f t="shared" si="3"/>
        <v>246</v>
      </c>
      <c r="O20" s="45" t="s">
        <v>25</v>
      </c>
    </row>
    <row r="21" spans="1:15" s="3" customFormat="1" ht="15.95" customHeight="1">
      <c r="A21" s="44">
        <v>18</v>
      </c>
      <c r="B21" s="33" t="s">
        <v>77</v>
      </c>
      <c r="C21" s="33" t="s">
        <v>81</v>
      </c>
      <c r="D21" s="33" t="s">
        <v>82</v>
      </c>
      <c r="E21" s="34" t="s">
        <v>15</v>
      </c>
      <c r="F21" s="33" t="s">
        <v>83</v>
      </c>
      <c r="G21" s="33">
        <v>12</v>
      </c>
      <c r="H21" s="35">
        <f>VLOOKUP(F21,'[1]SAFARI SALES'!$C$3:$D$138,2,FALSE)</f>
        <v>135</v>
      </c>
      <c r="I21" s="35">
        <f t="shared" si="0"/>
        <v>36</v>
      </c>
      <c r="J21" s="35">
        <f t="shared" si="1"/>
        <v>420</v>
      </c>
      <c r="K21" s="35">
        <f t="shared" si="2"/>
        <v>360</v>
      </c>
      <c r="L21" s="35">
        <v>25</v>
      </c>
      <c r="M21" s="35">
        <v>25</v>
      </c>
      <c r="N21" s="35">
        <f t="shared" si="3"/>
        <v>2486</v>
      </c>
      <c r="O21" s="45" t="s">
        <v>21</v>
      </c>
    </row>
    <row r="22" spans="1:15" s="3" customFormat="1" ht="15.95" customHeight="1">
      <c r="A22" s="44">
        <v>19</v>
      </c>
      <c r="B22" s="33" t="s">
        <v>77</v>
      </c>
      <c r="C22" s="33" t="s">
        <v>84</v>
      </c>
      <c r="D22" s="33" t="s">
        <v>85</v>
      </c>
      <c r="E22" s="34" t="s">
        <v>15</v>
      </c>
      <c r="F22" s="33" t="s">
        <v>83</v>
      </c>
      <c r="G22" s="33">
        <v>10</v>
      </c>
      <c r="H22" s="35">
        <f>VLOOKUP(F22,'[1]SAFARI SALES'!$C$3:$D$138,2,FALSE)</f>
        <v>135</v>
      </c>
      <c r="I22" s="35">
        <f t="shared" si="0"/>
        <v>30</v>
      </c>
      <c r="J22" s="35">
        <f t="shared" si="1"/>
        <v>350</v>
      </c>
      <c r="K22" s="35">
        <f t="shared" si="2"/>
        <v>300</v>
      </c>
      <c r="L22" s="35">
        <v>25</v>
      </c>
      <c r="M22" s="35">
        <v>25</v>
      </c>
      <c r="N22" s="35">
        <f t="shared" si="3"/>
        <v>2080</v>
      </c>
      <c r="O22" s="45" t="s">
        <v>21</v>
      </c>
    </row>
    <row r="23" spans="1:15" s="3" customFormat="1" ht="15.95" customHeight="1">
      <c r="A23" s="44">
        <v>20</v>
      </c>
      <c r="B23" s="33" t="s">
        <v>77</v>
      </c>
      <c r="C23" s="33" t="s">
        <v>86</v>
      </c>
      <c r="D23" s="33" t="s">
        <v>87</v>
      </c>
      <c r="E23" s="34" t="s">
        <v>15</v>
      </c>
      <c r="F23" s="33" t="s">
        <v>34</v>
      </c>
      <c r="G23" s="33">
        <v>4</v>
      </c>
      <c r="H23" s="35">
        <f>VLOOKUP(F23,'[1]SAFARI SALES'!$C$3:$D$138,2,FALSE)</f>
        <v>96</v>
      </c>
      <c r="I23" s="35">
        <f t="shared" si="0"/>
        <v>12</v>
      </c>
      <c r="J23" s="35">
        <f t="shared" si="1"/>
        <v>140</v>
      </c>
      <c r="K23" s="35">
        <f t="shared" si="2"/>
        <v>120</v>
      </c>
      <c r="L23" s="35">
        <v>25</v>
      </c>
      <c r="M23" s="35">
        <v>25</v>
      </c>
      <c r="N23" s="35">
        <f t="shared" si="3"/>
        <v>706</v>
      </c>
      <c r="O23" s="45" t="s">
        <v>25</v>
      </c>
    </row>
    <row r="24" spans="1:15" s="3" customFormat="1" ht="15.95" customHeight="1">
      <c r="A24" s="44">
        <v>21</v>
      </c>
      <c r="B24" s="33" t="s">
        <v>77</v>
      </c>
      <c r="C24" s="33" t="s">
        <v>88</v>
      </c>
      <c r="D24" s="33" t="s">
        <v>89</v>
      </c>
      <c r="E24" s="34" t="s">
        <v>15</v>
      </c>
      <c r="F24" s="33" t="s">
        <v>34</v>
      </c>
      <c r="G24" s="33">
        <v>1</v>
      </c>
      <c r="H24" s="35">
        <f>VLOOKUP(F24,'[1]SAFARI SALES'!$C$3:$D$138,2,FALSE)</f>
        <v>96</v>
      </c>
      <c r="I24" s="35">
        <f t="shared" si="0"/>
        <v>3</v>
      </c>
      <c r="J24" s="35">
        <f t="shared" si="1"/>
        <v>35</v>
      </c>
      <c r="K24" s="35">
        <f t="shared" si="2"/>
        <v>30</v>
      </c>
      <c r="L24" s="35">
        <v>25</v>
      </c>
      <c r="M24" s="35">
        <v>25</v>
      </c>
      <c r="N24" s="35">
        <f t="shared" si="3"/>
        <v>214</v>
      </c>
      <c r="O24" s="45" t="s">
        <v>25</v>
      </c>
    </row>
    <row r="25" spans="1:15" s="3" customFormat="1" ht="15.95" customHeight="1">
      <c r="A25" s="44">
        <v>22</v>
      </c>
      <c r="B25" s="33" t="s">
        <v>77</v>
      </c>
      <c r="C25" s="33" t="s">
        <v>90</v>
      </c>
      <c r="D25" s="33" t="s">
        <v>91</v>
      </c>
      <c r="E25" s="34" t="s">
        <v>15</v>
      </c>
      <c r="F25" s="33" t="s">
        <v>33</v>
      </c>
      <c r="G25" s="33">
        <v>1</v>
      </c>
      <c r="H25" s="35">
        <f>VLOOKUP(F25,'[1]SAFARI SALES'!$C$3:$D$138,2,FALSE)</f>
        <v>148</v>
      </c>
      <c r="I25" s="35">
        <f t="shared" si="0"/>
        <v>3</v>
      </c>
      <c r="J25" s="35">
        <f t="shared" si="1"/>
        <v>35</v>
      </c>
      <c r="K25" s="35">
        <f t="shared" si="2"/>
        <v>30</v>
      </c>
      <c r="L25" s="35">
        <v>25</v>
      </c>
      <c r="M25" s="35">
        <v>25</v>
      </c>
      <c r="N25" s="35">
        <f t="shared" si="3"/>
        <v>266</v>
      </c>
      <c r="O25" s="45" t="s">
        <v>25</v>
      </c>
    </row>
    <row r="26" spans="1:15" s="3" customFormat="1" ht="30">
      <c r="A26" s="7">
        <v>23</v>
      </c>
      <c r="B26" s="5" t="s">
        <v>92</v>
      </c>
      <c r="C26" s="17" t="s">
        <v>93</v>
      </c>
      <c r="D26" s="54" t="s">
        <v>163</v>
      </c>
      <c r="E26" s="17" t="s">
        <v>15</v>
      </c>
      <c r="F26" s="17" t="s">
        <v>24</v>
      </c>
      <c r="G26" s="5">
        <v>12</v>
      </c>
      <c r="H26" s="6">
        <v>30</v>
      </c>
      <c r="I26" s="6">
        <f t="shared" si="0"/>
        <v>36</v>
      </c>
      <c r="J26" s="6">
        <f t="shared" si="1"/>
        <v>420</v>
      </c>
      <c r="K26" s="6">
        <f t="shared" si="2"/>
        <v>360</v>
      </c>
      <c r="L26" s="6">
        <v>25</v>
      </c>
      <c r="M26" s="6">
        <v>25</v>
      </c>
      <c r="N26" s="6">
        <f t="shared" si="3"/>
        <v>1226</v>
      </c>
      <c r="O26" s="55" t="s">
        <v>48</v>
      </c>
    </row>
    <row r="27" spans="1:15" s="3" customFormat="1" ht="15.95" customHeight="1">
      <c r="A27" s="44">
        <v>24</v>
      </c>
      <c r="B27" s="33" t="s">
        <v>92</v>
      </c>
      <c r="C27" s="34" t="s">
        <v>94</v>
      </c>
      <c r="D27" s="34" t="s">
        <v>162</v>
      </c>
      <c r="E27" s="34" t="s">
        <v>96</v>
      </c>
      <c r="F27" s="33" t="s">
        <v>24</v>
      </c>
      <c r="G27" s="33">
        <v>1</v>
      </c>
      <c r="H27" s="35">
        <v>96</v>
      </c>
      <c r="I27" s="35">
        <f t="shared" si="0"/>
        <v>3</v>
      </c>
      <c r="J27" s="35">
        <f t="shared" si="1"/>
        <v>35</v>
      </c>
      <c r="K27" s="35">
        <f t="shared" si="2"/>
        <v>30</v>
      </c>
      <c r="L27" s="35">
        <v>25</v>
      </c>
      <c r="M27" s="35">
        <v>25</v>
      </c>
      <c r="N27" s="35">
        <f t="shared" si="3"/>
        <v>214</v>
      </c>
      <c r="O27" s="45" t="s">
        <v>25</v>
      </c>
    </row>
    <row r="28" spans="1:15" s="3" customFormat="1" ht="15.95" customHeight="1">
      <c r="A28" s="44">
        <v>25</v>
      </c>
      <c r="B28" s="33" t="s">
        <v>97</v>
      </c>
      <c r="C28" s="33" t="s">
        <v>98</v>
      </c>
      <c r="D28" s="33" t="s">
        <v>99</v>
      </c>
      <c r="E28" s="34" t="s">
        <v>15</v>
      </c>
      <c r="F28" s="33" t="s">
        <v>80</v>
      </c>
      <c r="G28" s="33">
        <v>1</v>
      </c>
      <c r="H28" s="35">
        <f>VLOOKUP(F28,'[1]SAFARI SALES'!$C$3:$D$138,2,FALSE)</f>
        <v>30</v>
      </c>
      <c r="I28" s="35">
        <f t="shared" si="0"/>
        <v>3</v>
      </c>
      <c r="J28" s="35">
        <f t="shared" si="1"/>
        <v>35</v>
      </c>
      <c r="K28" s="35">
        <f t="shared" si="2"/>
        <v>30</v>
      </c>
      <c r="L28" s="35">
        <v>25</v>
      </c>
      <c r="M28" s="35">
        <v>25</v>
      </c>
      <c r="N28" s="35">
        <f t="shared" si="3"/>
        <v>148</v>
      </c>
      <c r="O28" s="45" t="s">
        <v>25</v>
      </c>
    </row>
    <row r="29" spans="1:15" s="3" customFormat="1" ht="15.95" customHeight="1">
      <c r="A29" s="44">
        <v>26</v>
      </c>
      <c r="B29" s="33" t="s">
        <v>97</v>
      </c>
      <c r="C29" s="33" t="s">
        <v>100</v>
      </c>
      <c r="D29" s="33" t="s">
        <v>101</v>
      </c>
      <c r="E29" s="34" t="s">
        <v>15</v>
      </c>
      <c r="F29" s="33" t="s">
        <v>34</v>
      </c>
      <c r="G29" s="33">
        <v>1</v>
      </c>
      <c r="H29" s="35">
        <f>VLOOKUP(F29,'[1]SAFARI SALES'!$C$3:$D$138,2,FALSE)</f>
        <v>96</v>
      </c>
      <c r="I29" s="35">
        <f t="shared" si="0"/>
        <v>3</v>
      </c>
      <c r="J29" s="35">
        <f t="shared" si="1"/>
        <v>35</v>
      </c>
      <c r="K29" s="35">
        <f t="shared" si="2"/>
        <v>30</v>
      </c>
      <c r="L29" s="35">
        <v>25</v>
      </c>
      <c r="M29" s="35">
        <v>25</v>
      </c>
      <c r="N29" s="35">
        <f t="shared" si="3"/>
        <v>214</v>
      </c>
      <c r="O29" s="45" t="s">
        <v>25</v>
      </c>
    </row>
    <row r="30" spans="1:15" s="3" customFormat="1" ht="15.95" customHeight="1">
      <c r="A30" s="44">
        <v>27</v>
      </c>
      <c r="B30" s="33" t="s">
        <v>97</v>
      </c>
      <c r="C30" s="33" t="s">
        <v>102</v>
      </c>
      <c r="D30" s="33" t="s">
        <v>103</v>
      </c>
      <c r="E30" s="34" t="s">
        <v>15</v>
      </c>
      <c r="F30" s="33" t="s">
        <v>104</v>
      </c>
      <c r="G30" s="33">
        <v>1</v>
      </c>
      <c r="H30" s="35">
        <f>VLOOKUP(F30,'[1]SAFARI SALES'!$C$3:$D$138,2,FALSE)</f>
        <v>96</v>
      </c>
      <c r="I30" s="35">
        <f t="shared" si="0"/>
        <v>3</v>
      </c>
      <c r="J30" s="35">
        <f t="shared" si="1"/>
        <v>35</v>
      </c>
      <c r="K30" s="35">
        <f t="shared" si="2"/>
        <v>30</v>
      </c>
      <c r="L30" s="35">
        <v>25</v>
      </c>
      <c r="M30" s="35">
        <v>25</v>
      </c>
      <c r="N30" s="35">
        <f t="shared" si="3"/>
        <v>214</v>
      </c>
      <c r="O30" s="45" t="s">
        <v>25</v>
      </c>
    </row>
    <row r="31" spans="1:15" s="3" customFormat="1" ht="15.95" customHeight="1">
      <c r="A31" s="44">
        <v>28</v>
      </c>
      <c r="B31" s="33" t="s">
        <v>97</v>
      </c>
      <c r="C31" s="33" t="s">
        <v>105</v>
      </c>
      <c r="D31" s="33" t="s">
        <v>106</v>
      </c>
      <c r="E31" s="34" t="s">
        <v>15</v>
      </c>
      <c r="F31" s="34" t="s">
        <v>24</v>
      </c>
      <c r="G31" s="33">
        <v>1</v>
      </c>
      <c r="H31" s="35">
        <f>VLOOKUP(F31,'[1]SAFARI SALES'!$C$3:$D$138,2,FALSE)</f>
        <v>30</v>
      </c>
      <c r="I31" s="35">
        <f t="shared" si="0"/>
        <v>3</v>
      </c>
      <c r="J31" s="35">
        <f t="shared" si="1"/>
        <v>35</v>
      </c>
      <c r="K31" s="35">
        <f t="shared" si="2"/>
        <v>30</v>
      </c>
      <c r="L31" s="35">
        <v>25</v>
      </c>
      <c r="M31" s="35">
        <v>25</v>
      </c>
      <c r="N31" s="35">
        <f t="shared" si="3"/>
        <v>148</v>
      </c>
      <c r="O31" s="45" t="s">
        <v>25</v>
      </c>
    </row>
    <row r="32" spans="1:15" s="3" customFormat="1" ht="15.95" customHeight="1">
      <c r="A32" s="44">
        <v>29</v>
      </c>
      <c r="B32" s="33" t="s">
        <v>97</v>
      </c>
      <c r="C32" s="33" t="s">
        <v>107</v>
      </c>
      <c r="D32" s="33" t="s">
        <v>108</v>
      </c>
      <c r="E32" s="34" t="s">
        <v>15</v>
      </c>
      <c r="F32" s="33" t="s">
        <v>27</v>
      </c>
      <c r="G32" s="33">
        <v>1</v>
      </c>
      <c r="H32" s="35">
        <f>VLOOKUP(F32,'[1]SAFARI SALES'!$C$3:$D$138,2,FALSE)</f>
        <v>109</v>
      </c>
      <c r="I32" s="35">
        <f t="shared" si="0"/>
        <v>3</v>
      </c>
      <c r="J32" s="35">
        <f t="shared" si="1"/>
        <v>35</v>
      </c>
      <c r="K32" s="35">
        <f t="shared" si="2"/>
        <v>30</v>
      </c>
      <c r="L32" s="35">
        <v>25</v>
      </c>
      <c r="M32" s="35">
        <v>25</v>
      </c>
      <c r="N32" s="35">
        <f t="shared" si="3"/>
        <v>227</v>
      </c>
      <c r="O32" s="45" t="s">
        <v>25</v>
      </c>
    </row>
    <row r="33" spans="1:15" s="3" customFormat="1" ht="15.95" customHeight="1">
      <c r="A33" s="44">
        <v>30</v>
      </c>
      <c r="B33" s="33" t="s">
        <v>97</v>
      </c>
      <c r="C33" s="33" t="s">
        <v>109</v>
      </c>
      <c r="D33" s="33" t="s">
        <v>110</v>
      </c>
      <c r="E33" s="34" t="s">
        <v>15</v>
      </c>
      <c r="F33" s="33" t="s">
        <v>111</v>
      </c>
      <c r="G33" s="33">
        <v>1</v>
      </c>
      <c r="H33" s="35">
        <f>VLOOKUP(F33,'[1]SAFARI SALES'!$C$3:$D$138,2,FALSE)</f>
        <v>82</v>
      </c>
      <c r="I33" s="35">
        <f t="shared" si="0"/>
        <v>3</v>
      </c>
      <c r="J33" s="35">
        <f t="shared" si="1"/>
        <v>35</v>
      </c>
      <c r="K33" s="35">
        <f t="shared" si="2"/>
        <v>30</v>
      </c>
      <c r="L33" s="35">
        <v>25</v>
      </c>
      <c r="M33" s="35">
        <v>25</v>
      </c>
      <c r="N33" s="35">
        <f t="shared" si="3"/>
        <v>200</v>
      </c>
      <c r="O33" s="45" t="s">
        <v>25</v>
      </c>
    </row>
    <row r="34" spans="1:15" s="3" customFormat="1" ht="15.95" customHeight="1">
      <c r="A34" s="44">
        <v>31</v>
      </c>
      <c r="B34" s="33" t="s">
        <v>97</v>
      </c>
      <c r="C34" s="33" t="s">
        <v>112</v>
      </c>
      <c r="D34" s="33" t="s">
        <v>113</v>
      </c>
      <c r="E34" s="34" t="s">
        <v>15</v>
      </c>
      <c r="F34" s="33" t="s">
        <v>33</v>
      </c>
      <c r="G34" s="33">
        <v>1</v>
      </c>
      <c r="H34" s="35">
        <f>VLOOKUP(F34,'[1]SAFARI SALES'!$C$3:$D$138,2,FALSE)</f>
        <v>148</v>
      </c>
      <c r="I34" s="35">
        <f t="shared" si="0"/>
        <v>3</v>
      </c>
      <c r="J34" s="35">
        <f t="shared" si="1"/>
        <v>35</v>
      </c>
      <c r="K34" s="35">
        <f t="shared" si="2"/>
        <v>30</v>
      </c>
      <c r="L34" s="35">
        <v>25</v>
      </c>
      <c r="M34" s="35">
        <v>25</v>
      </c>
      <c r="N34" s="35">
        <f t="shared" si="3"/>
        <v>266</v>
      </c>
      <c r="O34" s="45" t="s">
        <v>25</v>
      </c>
    </row>
    <row r="35" spans="1:15" s="3" customFormat="1" ht="15.95" customHeight="1">
      <c r="A35" s="44">
        <v>32</v>
      </c>
      <c r="B35" s="33" t="s">
        <v>97</v>
      </c>
      <c r="C35" s="33" t="s">
        <v>114</v>
      </c>
      <c r="D35" s="33" t="s">
        <v>115</v>
      </c>
      <c r="E35" s="34" t="s">
        <v>15</v>
      </c>
      <c r="F35" s="33" t="s">
        <v>16</v>
      </c>
      <c r="G35" s="33">
        <v>1</v>
      </c>
      <c r="H35" s="35">
        <f>VLOOKUP(F35,'[1]SAFARI SALES'!$C$3:$D$138,2,FALSE)</f>
        <v>96</v>
      </c>
      <c r="I35" s="35">
        <f t="shared" si="0"/>
        <v>3</v>
      </c>
      <c r="J35" s="35">
        <f t="shared" si="1"/>
        <v>35</v>
      </c>
      <c r="K35" s="35">
        <f t="shared" si="2"/>
        <v>30</v>
      </c>
      <c r="L35" s="35">
        <v>25</v>
      </c>
      <c r="M35" s="35">
        <v>25</v>
      </c>
      <c r="N35" s="35">
        <f t="shared" si="3"/>
        <v>214</v>
      </c>
      <c r="O35" s="45" t="s">
        <v>25</v>
      </c>
    </row>
    <row r="36" spans="1:15" s="3" customFormat="1" ht="15.95" customHeight="1">
      <c r="A36" s="44">
        <v>33</v>
      </c>
      <c r="B36" s="33" t="s">
        <v>97</v>
      </c>
      <c r="C36" s="33" t="s">
        <v>116</v>
      </c>
      <c r="D36" s="33" t="s">
        <v>117</v>
      </c>
      <c r="E36" s="34" t="s">
        <v>15</v>
      </c>
      <c r="F36" s="33" t="s">
        <v>68</v>
      </c>
      <c r="G36" s="33">
        <v>1</v>
      </c>
      <c r="H36" s="35">
        <f>VLOOKUP(F36,'[1]SAFARI SALES'!$C$3:$D$138,2,FALSE)</f>
        <v>96</v>
      </c>
      <c r="I36" s="35">
        <f t="shared" si="0"/>
        <v>3</v>
      </c>
      <c r="J36" s="35">
        <f t="shared" si="1"/>
        <v>35</v>
      </c>
      <c r="K36" s="35">
        <f t="shared" si="2"/>
        <v>30</v>
      </c>
      <c r="L36" s="35">
        <v>25</v>
      </c>
      <c r="M36" s="35">
        <v>25</v>
      </c>
      <c r="N36" s="35">
        <f t="shared" si="3"/>
        <v>214</v>
      </c>
      <c r="O36" s="45" t="s">
        <v>25</v>
      </c>
    </row>
    <row r="37" spans="1:15" s="3" customFormat="1" ht="15.95" customHeight="1">
      <c r="A37" s="44">
        <v>34</v>
      </c>
      <c r="B37" s="33" t="s">
        <v>97</v>
      </c>
      <c r="C37" s="33" t="s">
        <v>118</v>
      </c>
      <c r="D37" s="33" t="s">
        <v>119</v>
      </c>
      <c r="E37" s="34" t="s">
        <v>15</v>
      </c>
      <c r="F37" s="33" t="s">
        <v>16</v>
      </c>
      <c r="G37" s="33">
        <v>3</v>
      </c>
      <c r="H37" s="35">
        <f>VLOOKUP(F37,'[1]SAFARI SALES'!$C$3:$D$138,2,FALSE)</f>
        <v>96</v>
      </c>
      <c r="I37" s="35">
        <f t="shared" si="0"/>
        <v>9</v>
      </c>
      <c r="J37" s="35">
        <f t="shared" si="1"/>
        <v>105</v>
      </c>
      <c r="K37" s="35">
        <f t="shared" si="2"/>
        <v>90</v>
      </c>
      <c r="L37" s="35">
        <v>25</v>
      </c>
      <c r="M37" s="35">
        <v>25</v>
      </c>
      <c r="N37" s="35">
        <f t="shared" si="3"/>
        <v>542</v>
      </c>
      <c r="O37" s="45" t="s">
        <v>17</v>
      </c>
    </row>
    <row r="38" spans="1:15" s="3" customFormat="1" ht="15.95" customHeight="1">
      <c r="A38" s="44">
        <v>35</v>
      </c>
      <c r="B38" s="33" t="s">
        <v>97</v>
      </c>
      <c r="C38" s="33" t="s">
        <v>120</v>
      </c>
      <c r="D38" s="33" t="s">
        <v>121</v>
      </c>
      <c r="E38" s="34" t="s">
        <v>15</v>
      </c>
      <c r="F38" s="33" t="s">
        <v>32</v>
      </c>
      <c r="G38" s="33">
        <v>1</v>
      </c>
      <c r="H38" s="35">
        <f>VLOOKUP(F38,'[1]SAFARI SALES'!$C$3:$D$138,2,FALSE)</f>
        <v>96</v>
      </c>
      <c r="I38" s="35">
        <f t="shared" si="0"/>
        <v>3</v>
      </c>
      <c r="J38" s="35">
        <f t="shared" si="1"/>
        <v>35</v>
      </c>
      <c r="K38" s="35">
        <f t="shared" si="2"/>
        <v>30</v>
      </c>
      <c r="L38" s="35">
        <v>25</v>
      </c>
      <c r="M38" s="35">
        <v>25</v>
      </c>
      <c r="N38" s="35">
        <f t="shared" si="3"/>
        <v>214</v>
      </c>
      <c r="O38" s="45" t="s">
        <v>25</v>
      </c>
    </row>
    <row r="39" spans="1:15" s="3" customFormat="1" ht="15.95" customHeight="1">
      <c r="A39" s="44">
        <v>36</v>
      </c>
      <c r="B39" s="33" t="s">
        <v>97</v>
      </c>
      <c r="C39" s="33" t="s">
        <v>122</v>
      </c>
      <c r="D39" s="33" t="s">
        <v>123</v>
      </c>
      <c r="E39" s="34" t="s">
        <v>15</v>
      </c>
      <c r="F39" s="33" t="s">
        <v>29</v>
      </c>
      <c r="G39" s="33">
        <v>1</v>
      </c>
      <c r="H39" s="35">
        <f>VLOOKUP(F39,'[1]SAFARI SALES'!$C$3:$D$138,2,FALSE)</f>
        <v>103</v>
      </c>
      <c r="I39" s="35">
        <f t="shared" si="0"/>
        <v>3</v>
      </c>
      <c r="J39" s="35">
        <f t="shared" si="1"/>
        <v>35</v>
      </c>
      <c r="K39" s="35">
        <f t="shared" si="2"/>
        <v>30</v>
      </c>
      <c r="L39" s="35">
        <v>25</v>
      </c>
      <c r="M39" s="35">
        <v>25</v>
      </c>
      <c r="N39" s="35">
        <f t="shared" si="3"/>
        <v>221</v>
      </c>
      <c r="O39" s="45" t="s">
        <v>25</v>
      </c>
    </row>
    <row r="40" spans="1:15" s="3" customFormat="1" ht="15.95" customHeight="1">
      <c r="A40" s="44">
        <v>37</v>
      </c>
      <c r="B40" s="33" t="s">
        <v>97</v>
      </c>
      <c r="C40" s="33" t="s">
        <v>124</v>
      </c>
      <c r="D40" s="33" t="s">
        <v>125</v>
      </c>
      <c r="E40" s="34" t="s">
        <v>15</v>
      </c>
      <c r="F40" s="33" t="s">
        <v>30</v>
      </c>
      <c r="G40" s="33">
        <v>1</v>
      </c>
      <c r="H40" s="35">
        <f>VLOOKUP(F40,'[1]SAFARI SALES'!$C$3:$D$138,2,FALSE)</f>
        <v>96</v>
      </c>
      <c r="I40" s="35">
        <f t="shared" si="0"/>
        <v>3</v>
      </c>
      <c r="J40" s="35">
        <f t="shared" si="1"/>
        <v>35</v>
      </c>
      <c r="K40" s="35">
        <f t="shared" si="2"/>
        <v>30</v>
      </c>
      <c r="L40" s="35">
        <v>25</v>
      </c>
      <c r="M40" s="35">
        <v>25</v>
      </c>
      <c r="N40" s="35">
        <f t="shared" si="3"/>
        <v>214</v>
      </c>
      <c r="O40" s="45" t="s">
        <v>25</v>
      </c>
    </row>
    <row r="41" spans="1:15" s="3" customFormat="1" ht="15.95" customHeight="1">
      <c r="A41" s="44">
        <v>38</v>
      </c>
      <c r="B41" s="33" t="s">
        <v>97</v>
      </c>
      <c r="C41" s="33" t="s">
        <v>126</v>
      </c>
      <c r="D41" s="33" t="s">
        <v>127</v>
      </c>
      <c r="E41" s="34" t="s">
        <v>15</v>
      </c>
      <c r="F41" s="33" t="s">
        <v>26</v>
      </c>
      <c r="G41" s="33">
        <v>1</v>
      </c>
      <c r="H41" s="35">
        <f>VLOOKUP(F41,'[1]SAFARI SALES'!$C$3:$D$138,2,FALSE)</f>
        <v>96</v>
      </c>
      <c r="I41" s="35">
        <f t="shared" si="0"/>
        <v>3</v>
      </c>
      <c r="J41" s="35">
        <f t="shared" si="1"/>
        <v>35</v>
      </c>
      <c r="K41" s="35">
        <f t="shared" si="2"/>
        <v>30</v>
      </c>
      <c r="L41" s="35">
        <v>25</v>
      </c>
      <c r="M41" s="35">
        <v>25</v>
      </c>
      <c r="N41" s="35">
        <f t="shared" si="3"/>
        <v>214</v>
      </c>
      <c r="O41" s="45" t="s">
        <v>25</v>
      </c>
    </row>
    <row r="42" spans="1:15" s="3" customFormat="1" ht="15.95" customHeight="1">
      <c r="A42" s="44">
        <v>39</v>
      </c>
      <c r="B42" s="33" t="s">
        <v>97</v>
      </c>
      <c r="C42" s="33" t="s">
        <v>128</v>
      </c>
      <c r="D42" s="33" t="s">
        <v>129</v>
      </c>
      <c r="E42" s="34" t="s">
        <v>15</v>
      </c>
      <c r="F42" s="33" t="s">
        <v>28</v>
      </c>
      <c r="G42" s="33">
        <v>1</v>
      </c>
      <c r="H42" s="35">
        <f>VLOOKUP(F42,'[1]SAFARI SALES'!$C$3:$D$138,2,FALSE)</f>
        <v>82</v>
      </c>
      <c r="I42" s="35">
        <f t="shared" si="0"/>
        <v>3</v>
      </c>
      <c r="J42" s="35">
        <f t="shared" si="1"/>
        <v>35</v>
      </c>
      <c r="K42" s="35">
        <f t="shared" si="2"/>
        <v>30</v>
      </c>
      <c r="L42" s="35">
        <v>25</v>
      </c>
      <c r="M42" s="35">
        <v>25</v>
      </c>
      <c r="N42" s="35">
        <f t="shared" si="3"/>
        <v>200</v>
      </c>
      <c r="O42" s="45" t="s">
        <v>25</v>
      </c>
    </row>
    <row r="43" spans="1:15" s="3" customFormat="1" ht="15.95" customHeight="1">
      <c r="A43" s="44">
        <v>40</v>
      </c>
      <c r="B43" s="33" t="s">
        <v>97</v>
      </c>
      <c r="C43" s="33" t="s">
        <v>130</v>
      </c>
      <c r="D43" s="33" t="s">
        <v>131</v>
      </c>
      <c r="E43" s="34" t="s">
        <v>15</v>
      </c>
      <c r="F43" s="34" t="s">
        <v>24</v>
      </c>
      <c r="G43" s="33">
        <v>1</v>
      </c>
      <c r="H43" s="35">
        <f>VLOOKUP(F43,'[1]SAFARI SALES'!$C$3:$D$138,2,FALSE)</f>
        <v>30</v>
      </c>
      <c r="I43" s="35">
        <f t="shared" si="0"/>
        <v>3</v>
      </c>
      <c r="J43" s="35">
        <f t="shared" si="1"/>
        <v>35</v>
      </c>
      <c r="K43" s="35">
        <f t="shared" si="2"/>
        <v>30</v>
      </c>
      <c r="L43" s="35">
        <v>25</v>
      </c>
      <c r="M43" s="35">
        <v>25</v>
      </c>
      <c r="N43" s="35">
        <f t="shared" si="3"/>
        <v>148</v>
      </c>
      <c r="O43" s="45" t="s">
        <v>25</v>
      </c>
    </row>
    <row r="44" spans="1:15" s="3" customFormat="1" ht="15.95" customHeight="1">
      <c r="A44" s="44">
        <v>41</v>
      </c>
      <c r="B44" s="33" t="s">
        <v>97</v>
      </c>
      <c r="C44" s="33" t="s">
        <v>132</v>
      </c>
      <c r="D44" s="33" t="s">
        <v>133</v>
      </c>
      <c r="E44" s="34" t="s">
        <v>15</v>
      </c>
      <c r="F44" s="33" t="s">
        <v>51</v>
      </c>
      <c r="G44" s="33">
        <v>1</v>
      </c>
      <c r="H44" s="35">
        <f>VLOOKUP(F44,'[1]SAFARI SALES'!$C$3:$D$138,2,FALSE)</f>
        <v>82</v>
      </c>
      <c r="I44" s="35">
        <f t="shared" si="0"/>
        <v>3</v>
      </c>
      <c r="J44" s="35">
        <f t="shared" si="1"/>
        <v>35</v>
      </c>
      <c r="K44" s="35">
        <f t="shared" si="2"/>
        <v>30</v>
      </c>
      <c r="L44" s="35">
        <v>25</v>
      </c>
      <c r="M44" s="35">
        <v>25</v>
      </c>
      <c r="N44" s="35">
        <f t="shared" si="3"/>
        <v>200</v>
      </c>
      <c r="O44" s="45" t="s">
        <v>25</v>
      </c>
    </row>
    <row r="45" spans="1:15" s="3" customFormat="1" ht="15.95" customHeight="1">
      <c r="A45" s="44">
        <v>42</v>
      </c>
      <c r="B45" s="33" t="s">
        <v>97</v>
      </c>
      <c r="C45" s="33" t="s">
        <v>134</v>
      </c>
      <c r="D45" s="33" t="s">
        <v>135</v>
      </c>
      <c r="E45" s="34" t="s">
        <v>15</v>
      </c>
      <c r="F45" s="33" t="s">
        <v>136</v>
      </c>
      <c r="G45" s="33">
        <v>1</v>
      </c>
      <c r="H45" s="35">
        <f>VLOOKUP(F45,'[1]SAFARI SALES'!$C$3:$D$138,2,FALSE)</f>
        <v>162</v>
      </c>
      <c r="I45" s="35">
        <f t="shared" si="0"/>
        <v>3</v>
      </c>
      <c r="J45" s="35">
        <f t="shared" si="1"/>
        <v>35</v>
      </c>
      <c r="K45" s="35">
        <f t="shared" si="2"/>
        <v>30</v>
      </c>
      <c r="L45" s="35">
        <v>25</v>
      </c>
      <c r="M45" s="35">
        <v>25</v>
      </c>
      <c r="N45" s="35">
        <f t="shared" si="3"/>
        <v>280</v>
      </c>
      <c r="O45" s="45" t="s">
        <v>25</v>
      </c>
    </row>
    <row r="46" spans="1:15" s="3" customFormat="1" ht="15.95" customHeight="1">
      <c r="A46" s="44">
        <v>43</v>
      </c>
      <c r="B46" s="33" t="s">
        <v>97</v>
      </c>
      <c r="C46" s="33" t="s">
        <v>137</v>
      </c>
      <c r="D46" s="33" t="s">
        <v>138</v>
      </c>
      <c r="E46" s="34" t="s">
        <v>15</v>
      </c>
      <c r="F46" s="33" t="s">
        <v>139</v>
      </c>
      <c r="G46" s="33">
        <v>1</v>
      </c>
      <c r="H46" s="35">
        <f>VLOOKUP(F46,'[1]SAFARI SALES'!$C$3:$D$138,2,FALSE)</f>
        <v>156</v>
      </c>
      <c r="I46" s="35">
        <f t="shared" si="0"/>
        <v>3</v>
      </c>
      <c r="J46" s="35">
        <f t="shared" si="1"/>
        <v>35</v>
      </c>
      <c r="K46" s="35">
        <f t="shared" si="2"/>
        <v>30</v>
      </c>
      <c r="L46" s="35">
        <v>25</v>
      </c>
      <c r="M46" s="35">
        <v>25</v>
      </c>
      <c r="N46" s="35">
        <f t="shared" si="3"/>
        <v>274</v>
      </c>
      <c r="O46" s="45" t="s">
        <v>25</v>
      </c>
    </row>
    <row r="47" spans="1:15" s="3" customFormat="1" ht="15.95" customHeight="1">
      <c r="A47" s="44">
        <v>44</v>
      </c>
      <c r="B47" s="33" t="s">
        <v>97</v>
      </c>
      <c r="C47" s="33" t="s">
        <v>140</v>
      </c>
      <c r="D47" s="33" t="s">
        <v>141</v>
      </c>
      <c r="E47" s="34" t="s">
        <v>15</v>
      </c>
      <c r="F47" s="33" t="s">
        <v>142</v>
      </c>
      <c r="G47" s="33">
        <v>1</v>
      </c>
      <c r="H47" s="35">
        <f>VLOOKUP(F47,'[1]SAFARI SALES'!$C$3:$D$138,2,FALSE)</f>
        <v>96</v>
      </c>
      <c r="I47" s="35">
        <f t="shared" si="0"/>
        <v>3</v>
      </c>
      <c r="J47" s="35">
        <f t="shared" si="1"/>
        <v>35</v>
      </c>
      <c r="K47" s="35">
        <f t="shared" si="2"/>
        <v>30</v>
      </c>
      <c r="L47" s="35">
        <v>25</v>
      </c>
      <c r="M47" s="35">
        <v>25</v>
      </c>
      <c r="N47" s="35">
        <f t="shared" si="3"/>
        <v>214</v>
      </c>
      <c r="O47" s="45" t="s">
        <v>25</v>
      </c>
    </row>
    <row r="48" spans="1:15" s="3" customFormat="1" ht="15.95" customHeight="1">
      <c r="A48" s="44">
        <v>45</v>
      </c>
      <c r="B48" s="33" t="s">
        <v>97</v>
      </c>
      <c r="C48" s="33" t="s">
        <v>143</v>
      </c>
      <c r="D48" s="33" t="s">
        <v>144</v>
      </c>
      <c r="E48" s="34" t="s">
        <v>15</v>
      </c>
      <c r="F48" s="33" t="s">
        <v>20</v>
      </c>
      <c r="G48" s="33">
        <v>1</v>
      </c>
      <c r="H48" s="35">
        <f>VLOOKUP(F48,'[1]SAFARI SALES'!$C$3:$D$138,2,FALSE)</f>
        <v>96</v>
      </c>
      <c r="I48" s="35">
        <f t="shared" si="0"/>
        <v>3</v>
      </c>
      <c r="J48" s="35">
        <f t="shared" si="1"/>
        <v>35</v>
      </c>
      <c r="K48" s="35">
        <f t="shared" si="2"/>
        <v>30</v>
      </c>
      <c r="L48" s="35">
        <v>25</v>
      </c>
      <c r="M48" s="35">
        <v>25</v>
      </c>
      <c r="N48" s="35">
        <f t="shared" si="3"/>
        <v>214</v>
      </c>
      <c r="O48" s="45" t="s">
        <v>25</v>
      </c>
    </row>
    <row r="49" spans="1:15" s="3" customFormat="1" ht="15.95" customHeight="1">
      <c r="A49" s="44">
        <v>46</v>
      </c>
      <c r="B49" s="33" t="s">
        <v>145</v>
      </c>
      <c r="C49" s="33" t="s">
        <v>146</v>
      </c>
      <c r="D49" s="33" t="s">
        <v>147</v>
      </c>
      <c r="E49" s="34" t="s">
        <v>15</v>
      </c>
      <c r="F49" s="33" t="s">
        <v>83</v>
      </c>
      <c r="G49" s="33">
        <v>14</v>
      </c>
      <c r="H49" s="35">
        <f>VLOOKUP(F49,'[1]SAFARI SALES'!$C$3:$D$138,2,FALSE)</f>
        <v>135</v>
      </c>
      <c r="I49" s="35">
        <f t="shared" si="0"/>
        <v>42</v>
      </c>
      <c r="J49" s="35">
        <f t="shared" si="1"/>
        <v>490</v>
      </c>
      <c r="K49" s="35">
        <f t="shared" si="2"/>
        <v>420</v>
      </c>
      <c r="L49" s="35">
        <v>25</v>
      </c>
      <c r="M49" s="35">
        <v>25</v>
      </c>
      <c r="N49" s="35">
        <f t="shared" si="3"/>
        <v>2892</v>
      </c>
      <c r="O49" s="45" t="s">
        <v>21</v>
      </c>
    </row>
    <row r="50" spans="1:15" s="3" customFormat="1" ht="15.95" customHeight="1">
      <c r="A50" s="44">
        <v>47</v>
      </c>
      <c r="B50" s="33" t="s">
        <v>145</v>
      </c>
      <c r="C50" s="33" t="s">
        <v>148</v>
      </c>
      <c r="D50" s="33" t="s">
        <v>149</v>
      </c>
      <c r="E50" s="34" t="s">
        <v>15</v>
      </c>
      <c r="F50" s="33" t="s">
        <v>34</v>
      </c>
      <c r="G50" s="33">
        <v>9</v>
      </c>
      <c r="H50" s="35">
        <f>VLOOKUP(F50,'[1]SAFARI SALES'!$C$3:$D$138,2,FALSE)</f>
        <v>96</v>
      </c>
      <c r="I50" s="35">
        <f t="shared" si="0"/>
        <v>27</v>
      </c>
      <c r="J50" s="35">
        <f t="shared" si="1"/>
        <v>315</v>
      </c>
      <c r="K50" s="35">
        <f t="shared" si="2"/>
        <v>270</v>
      </c>
      <c r="L50" s="35">
        <v>25</v>
      </c>
      <c r="M50" s="35">
        <v>25</v>
      </c>
      <c r="N50" s="35">
        <f t="shared" si="3"/>
        <v>1526</v>
      </c>
      <c r="O50" s="45" t="s">
        <v>35</v>
      </c>
    </row>
    <row r="51" spans="1:15" s="3" customFormat="1" ht="15.95" customHeight="1">
      <c r="A51" s="44">
        <v>48</v>
      </c>
      <c r="B51" s="33" t="s">
        <v>150</v>
      </c>
      <c r="C51" s="33" t="s">
        <v>151</v>
      </c>
      <c r="D51" s="33" t="s">
        <v>152</v>
      </c>
      <c r="E51" s="34" t="s">
        <v>15</v>
      </c>
      <c r="F51" s="33" t="s">
        <v>26</v>
      </c>
      <c r="G51" s="33">
        <v>1</v>
      </c>
      <c r="H51" s="35">
        <f>VLOOKUP(F51,'[1]SAFARI SALES'!$C$3:$D$138,2,FALSE)</f>
        <v>96</v>
      </c>
      <c r="I51" s="35">
        <f t="shared" si="0"/>
        <v>3</v>
      </c>
      <c r="J51" s="35">
        <f t="shared" si="1"/>
        <v>35</v>
      </c>
      <c r="K51" s="35">
        <f t="shared" si="2"/>
        <v>30</v>
      </c>
      <c r="L51" s="35">
        <v>25</v>
      </c>
      <c r="M51" s="35">
        <v>25</v>
      </c>
      <c r="N51" s="35">
        <f t="shared" si="3"/>
        <v>214</v>
      </c>
      <c r="O51" s="46" t="s">
        <v>153</v>
      </c>
    </row>
    <row r="52" spans="1:15" s="3" customFormat="1" ht="15.95" customHeight="1">
      <c r="A52" s="44">
        <v>49</v>
      </c>
      <c r="B52" s="33" t="s">
        <v>150</v>
      </c>
      <c r="C52" s="33" t="s">
        <v>154</v>
      </c>
      <c r="D52" s="33" t="s">
        <v>155</v>
      </c>
      <c r="E52" s="34" t="s">
        <v>15</v>
      </c>
      <c r="F52" s="33" t="s">
        <v>20</v>
      </c>
      <c r="G52" s="33">
        <v>1</v>
      </c>
      <c r="H52" s="35">
        <f>VLOOKUP(F52,'[1]SAFARI SALES'!$C$3:$D$138,2,FALSE)</f>
        <v>96</v>
      </c>
      <c r="I52" s="35">
        <f t="shared" si="0"/>
        <v>3</v>
      </c>
      <c r="J52" s="35">
        <f t="shared" si="1"/>
        <v>35</v>
      </c>
      <c r="K52" s="35">
        <f t="shared" si="2"/>
        <v>30</v>
      </c>
      <c r="L52" s="35">
        <v>25</v>
      </c>
      <c r="M52" s="35">
        <v>25</v>
      </c>
      <c r="N52" s="35">
        <f t="shared" si="3"/>
        <v>214</v>
      </c>
      <c r="O52" s="46" t="s">
        <v>156</v>
      </c>
    </row>
    <row r="53" spans="1:15" s="3" customFormat="1" ht="15.95" customHeight="1">
      <c r="A53" s="44">
        <v>50</v>
      </c>
      <c r="B53" s="33" t="s">
        <v>150</v>
      </c>
      <c r="C53" s="33" t="s">
        <v>157</v>
      </c>
      <c r="D53" s="33" t="s">
        <v>95</v>
      </c>
      <c r="E53" s="34" t="s">
        <v>15</v>
      </c>
      <c r="F53" s="33" t="s">
        <v>16</v>
      </c>
      <c r="G53" s="33">
        <v>39</v>
      </c>
      <c r="H53" s="35">
        <f>VLOOKUP(F53,'[1]SAFARI SALES'!$C$3:$D$138,2,FALSE)</f>
        <v>96</v>
      </c>
      <c r="I53" s="35">
        <f t="shared" si="0"/>
        <v>117</v>
      </c>
      <c r="J53" s="35">
        <f t="shared" si="1"/>
        <v>1365</v>
      </c>
      <c r="K53" s="35">
        <f t="shared" si="2"/>
        <v>1170</v>
      </c>
      <c r="L53" s="35">
        <v>25</v>
      </c>
      <c r="M53" s="35">
        <v>25</v>
      </c>
      <c r="N53" s="35">
        <f t="shared" si="3"/>
        <v>6446</v>
      </c>
      <c r="O53" s="45" t="s">
        <v>17</v>
      </c>
    </row>
    <row r="54" spans="1:15" s="3" customFormat="1" ht="15.95" customHeight="1">
      <c r="A54" s="44">
        <v>51</v>
      </c>
      <c r="B54" s="33" t="s">
        <v>150</v>
      </c>
      <c r="C54" s="33" t="s">
        <v>158</v>
      </c>
      <c r="D54" s="33" t="s">
        <v>95</v>
      </c>
      <c r="E54" s="34" t="s">
        <v>15</v>
      </c>
      <c r="F54" s="33" t="s">
        <v>16</v>
      </c>
      <c r="G54" s="33">
        <v>6</v>
      </c>
      <c r="H54" s="35">
        <f>VLOOKUP(F54,'[1]SAFARI SALES'!$C$3:$D$138,2,FALSE)</f>
        <v>96</v>
      </c>
      <c r="I54" s="35">
        <f t="shared" si="0"/>
        <v>18</v>
      </c>
      <c r="J54" s="35">
        <f t="shared" si="1"/>
        <v>210</v>
      </c>
      <c r="K54" s="35">
        <f t="shared" si="2"/>
        <v>180</v>
      </c>
      <c r="L54" s="35">
        <v>25</v>
      </c>
      <c r="M54" s="35">
        <v>25</v>
      </c>
      <c r="N54" s="35">
        <f t="shared" si="3"/>
        <v>1034</v>
      </c>
      <c r="O54" s="45" t="s">
        <v>31</v>
      </c>
    </row>
    <row r="55" spans="1:15" s="3" customFormat="1" ht="15.95" customHeight="1">
      <c r="A55" s="44">
        <v>52</v>
      </c>
      <c r="B55" s="33" t="s">
        <v>150</v>
      </c>
      <c r="C55" s="33" t="s">
        <v>159</v>
      </c>
      <c r="D55" s="33" t="s">
        <v>95</v>
      </c>
      <c r="E55" s="34" t="s">
        <v>15</v>
      </c>
      <c r="F55" s="33" t="s">
        <v>16</v>
      </c>
      <c r="G55" s="33">
        <v>2</v>
      </c>
      <c r="H55" s="35">
        <f>VLOOKUP(F55,'[1]SAFARI SALES'!$C$3:$D$138,2,FALSE)</f>
        <v>96</v>
      </c>
      <c r="I55" s="35">
        <f t="shared" si="0"/>
        <v>6</v>
      </c>
      <c r="J55" s="35">
        <f t="shared" si="1"/>
        <v>70</v>
      </c>
      <c r="K55" s="35">
        <f t="shared" si="2"/>
        <v>60</v>
      </c>
      <c r="L55" s="35">
        <v>25</v>
      </c>
      <c r="M55" s="35">
        <v>25</v>
      </c>
      <c r="N55" s="35">
        <f t="shared" si="3"/>
        <v>378</v>
      </c>
      <c r="O55" s="46" t="s">
        <v>156</v>
      </c>
    </row>
    <row r="56" spans="1:15" s="3" customFormat="1" ht="15.95" customHeight="1" thickBot="1">
      <c r="A56" s="47">
        <v>53</v>
      </c>
      <c r="B56" s="48" t="s">
        <v>150</v>
      </c>
      <c r="C56" s="48" t="s">
        <v>160</v>
      </c>
      <c r="D56" s="48" t="s">
        <v>95</v>
      </c>
      <c r="E56" s="49" t="s">
        <v>15</v>
      </c>
      <c r="F56" s="48" t="s">
        <v>16</v>
      </c>
      <c r="G56" s="48">
        <v>4</v>
      </c>
      <c r="H56" s="50">
        <f>VLOOKUP(F56,'[1]SAFARI SALES'!$C$3:$D$138,2,FALSE)</f>
        <v>96</v>
      </c>
      <c r="I56" s="50">
        <f t="shared" si="0"/>
        <v>12</v>
      </c>
      <c r="J56" s="50">
        <f t="shared" si="1"/>
        <v>140</v>
      </c>
      <c r="K56" s="50">
        <f t="shared" si="2"/>
        <v>120</v>
      </c>
      <c r="L56" s="50">
        <v>25</v>
      </c>
      <c r="M56" s="50">
        <v>25</v>
      </c>
      <c r="N56" s="50">
        <f t="shared" si="3"/>
        <v>706</v>
      </c>
      <c r="O56" s="51" t="s">
        <v>17</v>
      </c>
    </row>
    <row r="57" spans="1:15" s="3" customFormat="1" ht="15.95" customHeight="1" thickBot="1">
      <c r="A57" s="30" t="s">
        <v>161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2"/>
      <c r="N57" s="52">
        <f>SUM(N4:N56)</f>
        <v>46769</v>
      </c>
      <c r="O57" s="36"/>
    </row>
    <row r="58" spans="1:15" s="3" customFormat="1" ht="15.95" customHeight="1" thickBot="1">
      <c r="A58" s="37"/>
      <c r="B58"/>
      <c r="C58"/>
      <c r="D58"/>
      <c r="E58"/>
      <c r="F58"/>
      <c r="G58" s="53">
        <f>SUM(G4:G56)</f>
        <v>268</v>
      </c>
      <c r="H58"/>
      <c r="I58"/>
      <c r="J58"/>
      <c r="K58"/>
      <c r="L58"/>
      <c r="M58"/>
      <c r="N58" s="38"/>
      <c r="O58"/>
    </row>
    <row r="59" spans="1:15" ht="35.25" customHeight="1" thickBot="1">
      <c r="A59" s="18" t="s">
        <v>19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</row>
    <row r="60" spans="1:15" ht="43.5" customHeight="1" thickBot="1">
      <c r="A60" s="21" t="s">
        <v>23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3"/>
    </row>
  </sheetData>
  <sortState ref="B4:Q80">
    <sortCondition ref="B4:B80"/>
    <sortCondition ref="C4:C80"/>
  </sortState>
  <mergeCells count="7">
    <mergeCell ref="A59:O59"/>
    <mergeCell ref="A60:O60"/>
    <mergeCell ref="M1:O1"/>
    <mergeCell ref="M2:O2"/>
    <mergeCell ref="A1:L1"/>
    <mergeCell ref="A2:L2"/>
    <mergeCell ref="A57:M57"/>
  </mergeCells>
  <conditionalFormatting sqref="C3">
    <cfRule type="duplicateValues" dxfId="2" priority="8"/>
  </conditionalFormatting>
  <conditionalFormatting sqref="C3">
    <cfRule type="duplicateValues" dxfId="1" priority="9"/>
  </conditionalFormatting>
  <conditionalFormatting sqref="C3">
    <cfRule type="duplicateValues" dxfId="0" priority="10"/>
  </conditionalFormatting>
  <pageMargins left="0.31" right="0.15748031496062992" top="0.33" bottom="0.41" header="0.15748031496062992" footer="0.16"/>
  <pageSetup scale="9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2025-09-09T14:31:55Z</cp:lastPrinted>
  <dcterms:created xsi:type="dcterms:W3CDTF">2024-07-12T13:37:00Z</dcterms:created>
  <dcterms:modified xsi:type="dcterms:W3CDTF">2025-09-09T14:34:23Z</dcterms:modified>
</cp:coreProperties>
</file>