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Consignment!$A$3:$Q$35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H33" i="1" l="1"/>
  <c r="I33" i="1"/>
  <c r="G33" i="1"/>
  <c r="O31" i="1"/>
  <c r="L31" i="1"/>
  <c r="J31" i="1"/>
  <c r="N31" i="1" s="1"/>
  <c r="P31" i="1" s="1"/>
  <c r="O30" i="1"/>
  <c r="L30" i="1"/>
  <c r="J30" i="1"/>
  <c r="O29" i="1"/>
  <c r="L29" i="1"/>
  <c r="J29" i="1"/>
  <c r="N29" i="1" s="1"/>
  <c r="P29" i="1" s="1"/>
  <c r="O28" i="1"/>
  <c r="L28" i="1"/>
  <c r="J28" i="1"/>
  <c r="P27" i="1"/>
  <c r="O26" i="1"/>
  <c r="L26" i="1"/>
  <c r="J26" i="1"/>
  <c r="P25" i="1"/>
  <c r="O24" i="1"/>
  <c r="L24" i="1"/>
  <c r="J24" i="1"/>
  <c r="O23" i="1"/>
  <c r="L23" i="1"/>
  <c r="J23" i="1"/>
  <c r="N23" i="1" s="1"/>
  <c r="P23" i="1" s="1"/>
  <c r="O22" i="1"/>
  <c r="L22" i="1"/>
  <c r="J22" i="1"/>
  <c r="O21" i="1"/>
  <c r="L21" i="1"/>
  <c r="J21" i="1"/>
  <c r="O20" i="1"/>
  <c r="L20" i="1"/>
  <c r="J20" i="1"/>
  <c r="O19" i="1"/>
  <c r="L19" i="1"/>
  <c r="J19" i="1"/>
  <c r="O18" i="1"/>
  <c r="L18" i="1"/>
  <c r="J18" i="1"/>
  <c r="O17" i="1"/>
  <c r="L17" i="1"/>
  <c r="J17" i="1"/>
  <c r="P16" i="1"/>
  <c r="O15" i="1"/>
  <c r="L15" i="1"/>
  <c r="J15" i="1"/>
  <c r="P14" i="1"/>
  <c r="O13" i="1"/>
  <c r="L13" i="1"/>
  <c r="J13" i="1"/>
  <c r="O12" i="1"/>
  <c r="L12" i="1"/>
  <c r="J12" i="1"/>
  <c r="P11" i="1"/>
  <c r="O10" i="1"/>
  <c r="L10" i="1"/>
  <c r="J10" i="1"/>
  <c r="O9" i="1"/>
  <c r="L9" i="1"/>
  <c r="J9" i="1"/>
  <c r="O8" i="1"/>
  <c r="L8" i="1"/>
  <c r="J8" i="1"/>
  <c r="O7" i="1"/>
  <c r="L7" i="1"/>
  <c r="N7" i="1" s="1"/>
  <c r="O6" i="1"/>
  <c r="L6" i="1"/>
  <c r="J6" i="1"/>
  <c r="O5" i="1"/>
  <c r="L5" i="1"/>
  <c r="J5" i="1"/>
  <c r="O4" i="1"/>
  <c r="L4" i="1"/>
  <c r="J4" i="1"/>
  <c r="N5" i="1" l="1"/>
  <c r="P5" i="1" s="1"/>
  <c r="P7" i="1"/>
  <c r="N8" i="1"/>
  <c r="P8" i="1" s="1"/>
  <c r="N10" i="1"/>
  <c r="P10" i="1" s="1"/>
  <c r="N12" i="1"/>
  <c r="P12" i="1" s="1"/>
  <c r="N18" i="1"/>
  <c r="P18" i="1" s="1"/>
  <c r="N20" i="1"/>
  <c r="P20" i="1" s="1"/>
  <c r="N22" i="1"/>
  <c r="P22" i="1" s="1"/>
  <c r="N24" i="1"/>
  <c r="P24" i="1" s="1"/>
  <c r="N26" i="1"/>
  <c r="P26" i="1" s="1"/>
  <c r="N28" i="1"/>
  <c r="P28" i="1" s="1"/>
  <c r="N30" i="1"/>
  <c r="P30" i="1" s="1"/>
  <c r="N4" i="1"/>
  <c r="P4" i="1" s="1"/>
  <c r="N6" i="1"/>
  <c r="P6" i="1" s="1"/>
  <c r="N9" i="1"/>
  <c r="P9" i="1" s="1"/>
  <c r="N13" i="1"/>
  <c r="P13" i="1" s="1"/>
  <c r="N15" i="1"/>
  <c r="P15" i="1" s="1"/>
  <c r="N17" i="1"/>
  <c r="P17" i="1" s="1"/>
  <c r="N19" i="1"/>
  <c r="P19" i="1" s="1"/>
  <c r="N21" i="1"/>
  <c r="P21" i="1" s="1"/>
  <c r="P32" i="1" l="1"/>
</calcChain>
</file>

<file path=xl/sharedStrings.xml><?xml version="1.0" encoding="utf-8"?>
<sst xmlns="http://schemas.openxmlformats.org/spreadsheetml/2006/main" count="206" uniqueCount="142">
  <si>
    <t>OM SAI DISTRIBUTORS</t>
  </si>
  <si>
    <t>BINOD AGENCY</t>
  </si>
  <si>
    <t>BHASKAR AGENCIES</t>
  </si>
  <si>
    <t>arnapurna traders</t>
  </si>
  <si>
    <t>LAXMI AGENCIES</t>
  </si>
  <si>
    <t>WEIGHT</t>
  </si>
  <si>
    <t>BHADRAK</t>
  </si>
  <si>
    <t>SIMILIGUDA</t>
  </si>
  <si>
    <t>UMERKOT</t>
  </si>
  <si>
    <t>BOUDH</t>
  </si>
  <si>
    <t>BHANJANAGAR</t>
  </si>
  <si>
    <t>BALUGAON</t>
  </si>
  <si>
    <t>BERHAMPUR</t>
  </si>
  <si>
    <t>BALIGUDA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</si>
  <si>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</si>
  <si>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</si>
  <si>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</si>
  <si>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</si>
  <si>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</si>
  <si>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</si>
  <si>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</si>
  <si>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</si>
  <si>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</si>
  <si>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</si>
  <si>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</si>
  <si>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</si>
  <si>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</si>
  <si>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</si>
  <si>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</si>
  <si>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</si>
  <si>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</si>
  <si>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</si>
  <si>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</si>
  <si>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Kindly, verify &amp; confirm within 7 days, 
GST to be paid by Consignor under Reverse Charge Mechanism(RCM) as per GST.</t>
  </si>
  <si>
    <t>Thanking you for your business.
PRAGATI LOGISTICS</t>
  </si>
  <si>
    <t>MAHAVEER AGENCY</t>
  </si>
  <si>
    <t>DERA</t>
  </si>
  <si>
    <t xml:space="preserve">SRI HANUMAN AGENCY </t>
  </si>
  <si>
    <t xml:space="preserve">TO,
M/S SHANTINATH DETERGENTS PVT. LTD.
Address:TAHASIL - TANGI - CHOUDWAR KHATA NO 142 PLOT NO 9 MOUZA - BADAKESHREPUR 
PS - TANGI ,9337222044
GST No: 21AADCS4720M1ZH
</t>
  </si>
  <si>
    <t>BHUBANESWAR</t>
  </si>
  <si>
    <t>RAM CHANDRA BHANDAR</t>
  </si>
  <si>
    <t>TIKARPADA</t>
  </si>
  <si>
    <t>RANISARDA</t>
  </si>
  <si>
    <t>TRIPATHY TRADERS RANISARDA</t>
  </si>
  <si>
    <t>CHERUPALI</t>
  </si>
  <si>
    <t xml:space="preserve">SAHA CCTV SECURITY SOLLUTION </t>
  </si>
  <si>
    <t>UDALA</t>
  </si>
  <si>
    <t>05/4/2024</t>
  </si>
  <si>
    <t>M1</t>
  </si>
  <si>
    <t>DASPALLA</t>
  </si>
  <si>
    <t>10</t>
  </si>
  <si>
    <t>HARIPRIYA AGENCY</t>
  </si>
  <si>
    <t>06/4/2024</t>
  </si>
  <si>
    <t>M2</t>
  </si>
  <si>
    <t>0002</t>
  </si>
  <si>
    <t>m m agencies</t>
  </si>
  <si>
    <t>10/4/2024</t>
  </si>
  <si>
    <t>M3</t>
  </si>
  <si>
    <t>4</t>
  </si>
  <si>
    <t>sri krishna traders</t>
  </si>
  <si>
    <t>M4</t>
  </si>
  <si>
    <t>CUTTACK (MALGODOWN)</t>
  </si>
  <si>
    <t>6</t>
  </si>
  <si>
    <t>PADMABATI AGENCY</t>
  </si>
  <si>
    <t>M5</t>
  </si>
  <si>
    <t>KHURDA</t>
  </si>
  <si>
    <t>8</t>
  </si>
  <si>
    <t>JAY JAGANNATH DISTRIBUTORS</t>
  </si>
  <si>
    <t>12/4/2024</t>
  </si>
  <si>
    <t>M6</t>
  </si>
  <si>
    <t>M7</t>
  </si>
  <si>
    <t>12</t>
  </si>
  <si>
    <t>B C TRADERS</t>
  </si>
  <si>
    <t>18/4/2024</t>
  </si>
  <si>
    <t>M8</t>
  </si>
  <si>
    <t>GURUNTHI</t>
  </si>
  <si>
    <t>15</t>
  </si>
  <si>
    <t>SAHOO TRADERS</t>
  </si>
  <si>
    <t>19/4/2024</t>
  </si>
  <si>
    <t>M9</t>
  </si>
  <si>
    <t>16</t>
  </si>
  <si>
    <t>M10</t>
  </si>
  <si>
    <t>7</t>
  </si>
  <si>
    <t>20/4/2024</t>
  </si>
  <si>
    <t>M11</t>
  </si>
  <si>
    <t>21</t>
  </si>
  <si>
    <t>24/4/2024</t>
  </si>
  <si>
    <t>M12</t>
  </si>
  <si>
    <t>22</t>
  </si>
  <si>
    <t>M13</t>
  </si>
  <si>
    <t>23</t>
  </si>
  <si>
    <t>M14</t>
  </si>
  <si>
    <t>BASANTIA</t>
  </si>
  <si>
    <t>24</t>
  </si>
  <si>
    <t>KRISHNA AGENCY</t>
  </si>
  <si>
    <t>M15</t>
  </si>
  <si>
    <t>25</t>
  </si>
  <si>
    <t>25/4/2024</t>
  </si>
  <si>
    <t>M16</t>
  </si>
  <si>
    <t>BARIPADA</t>
  </si>
  <si>
    <t>26</t>
  </si>
  <si>
    <t>arati agency</t>
  </si>
  <si>
    <t>M17</t>
  </si>
  <si>
    <t>28</t>
  </si>
  <si>
    <t>SIPU AGENCY</t>
  </si>
  <si>
    <t>27/4/2024</t>
  </si>
  <si>
    <t>M18</t>
  </si>
  <si>
    <t>29</t>
  </si>
  <si>
    <t>M19</t>
  </si>
  <si>
    <t>RAYAGADA</t>
  </si>
  <si>
    <t>31</t>
  </si>
  <si>
    <t>RIYA ENTERPRISES</t>
  </si>
  <si>
    <t>30/4/2024</t>
  </si>
  <si>
    <t>M20</t>
  </si>
  <si>
    <t>34</t>
  </si>
  <si>
    <t xml:space="preserve">SUBHASHREE AGENCIES </t>
  </si>
  <si>
    <t>M26</t>
  </si>
  <si>
    <t>KAUPADA</t>
  </si>
  <si>
    <t>35</t>
  </si>
  <si>
    <t>SRAMA SRADDHA AGRO TECH OPC PVT LTD</t>
  </si>
  <si>
    <t>M27</t>
  </si>
  <si>
    <t>BHOGARAI</t>
  </si>
  <si>
    <t>36</t>
  </si>
  <si>
    <t>DISCOUNT TRADER</t>
  </si>
  <si>
    <t>M28</t>
  </si>
  <si>
    <t>37</t>
  </si>
  <si>
    <t>AARADHYA ENTERPRISES</t>
  </si>
  <si>
    <t>M29</t>
  </si>
  <si>
    <t>38</t>
  </si>
  <si>
    <t>ARNAPURNA TRADERS</t>
  </si>
  <si>
    <t>M30</t>
  </si>
  <si>
    <t>MALKANGIRI</t>
  </si>
  <si>
    <t>39</t>
  </si>
  <si>
    <t>MAHAVIR GENERAL STORES</t>
  </si>
  <si>
    <t>M31</t>
  </si>
  <si>
    <t>40</t>
  </si>
  <si>
    <t>M32</t>
  </si>
  <si>
    <t>41</t>
  </si>
  <si>
    <t>M33</t>
  </si>
  <si>
    <t>42</t>
  </si>
  <si>
    <t>(RUPEES TWO LAKH FORTY TOUSAND SEVEN HUNDRED THIRTEEN ONLY)</t>
  </si>
  <si>
    <t>Bill Date: 30/04/2024
Bill NO : 4248
Total Amount: 240713.00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</si>
</sst>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164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2" borderId="15" xfId="1" applyFont="1" applyFill="1" applyBorder="1" applyAlignment="1">
      <alignment horizontal="center" vertical="center" wrapText="1"/>
    </xf>
    <xf numFmtId="164" fontId="3" fillId="2" borderId="16" xfId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14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228599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8" workbookViewId="0">
      <selection activeCell="Q42" sqref="Q42"/>
    </sheetView>
  </sheetViews>
  <sheetFormatPr defaultColWidth="9" defaultRowHeight="15"/>
  <cols>
    <col min="1" max="1" width="4.5703125" style="2" customWidth="1"/>
    <col min="2" max="2" width="9.7109375" style="5" bestFit="1" customWidth="1"/>
    <col min="3" max="3" width="6.85546875" bestFit="1" customWidth="1"/>
    <col min="4" max="4" width="6.42578125" bestFit="1" customWidth="1"/>
    <col min="5" max="5" width="16.28515625" customWidth="1"/>
    <col min="6" max="6" width="5" bestFit="1" customWidth="1"/>
    <col min="7" max="7" width="6.5703125" bestFit="1" customWidth="1"/>
    <col min="8" max="8" width="8.42578125" bestFit="1" customWidth="1"/>
    <col min="9" max="9" width="8.28515625" customWidth="1"/>
    <col min="10" max="10" width="9.85546875" customWidth="1"/>
    <col min="11" max="11" width="7.5703125" customWidth="1"/>
    <col min="12" max="12" width="6.85546875" customWidth="1"/>
    <col min="13" max="13" width="6.42578125" bestFit="1" customWidth="1"/>
    <col min="14" max="14" width="11.28515625" bestFit="1" customWidth="1"/>
    <col min="15" max="15" width="8.140625" customWidth="1"/>
    <col min="16" max="16" width="9.85546875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30"/>
      <c r="B1" s="31"/>
      <c r="C1" s="31"/>
      <c r="D1" s="31"/>
      <c r="E1" s="31"/>
      <c r="F1" s="31"/>
      <c r="G1" s="31"/>
      <c r="H1" s="31"/>
      <c r="I1" s="31"/>
      <c r="J1" s="31"/>
      <c r="K1" s="32"/>
      <c r="L1" s="33" t="s">
        <v>32</v>
      </c>
      <c r="M1" s="34"/>
      <c r="N1" s="34"/>
      <c r="O1" s="34"/>
      <c r="P1" s="35"/>
    </row>
    <row r="2" spans="1:19" ht="112.5" customHeight="1" thickBot="1">
      <c r="A2" s="36" t="s">
        <v>38</v>
      </c>
      <c r="B2" s="37"/>
      <c r="C2" s="37"/>
      <c r="D2" s="37"/>
      <c r="E2" s="37"/>
      <c r="F2" s="38"/>
      <c r="G2" s="38"/>
      <c r="H2" s="38"/>
      <c r="I2" s="38"/>
      <c r="J2" s="38"/>
      <c r="K2" s="38"/>
      <c r="L2" s="33" t="s">
        <v>141</v>
      </c>
      <c r="M2" s="34"/>
      <c r="N2" s="34"/>
      <c r="O2" s="34"/>
      <c r="P2" s="35"/>
      <c r="S2" s="6"/>
    </row>
    <row r="3" spans="1:19" s="2" customFormat="1" ht="30">
      <c r="A3" s="10" t="s">
        <v>15</v>
      </c>
      <c r="B3" s="11" t="s">
        <v>17</v>
      </c>
      <c r="C3" s="12" t="s">
        <v>16</v>
      </c>
      <c r="D3" s="12" t="s">
        <v>20</v>
      </c>
      <c r="E3" s="12" t="s">
        <v>14</v>
      </c>
      <c r="F3" s="12" t="s">
        <v>18</v>
      </c>
      <c r="G3" s="12" t="s">
        <v>21</v>
      </c>
      <c r="H3" s="12" t="s">
        <v>22</v>
      </c>
      <c r="I3" s="12" t="s">
        <v>5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3" t="s">
        <v>28</v>
      </c>
      <c r="P3" s="14" t="s">
        <v>29</v>
      </c>
      <c r="Q3" s="15" t="s">
        <v>19</v>
      </c>
    </row>
    <row r="4" spans="1:19" ht="15" customHeight="1">
      <c r="A4" s="7">
        <v>1</v>
      </c>
      <c r="B4" s="1" t="s">
        <v>47</v>
      </c>
      <c r="C4" s="3" t="s">
        <v>48</v>
      </c>
      <c r="D4" s="8" t="s">
        <v>30</v>
      </c>
      <c r="E4" s="16" t="s">
        <v>49</v>
      </c>
      <c r="F4" s="1" t="s">
        <v>50</v>
      </c>
      <c r="G4" s="1">
        <v>141</v>
      </c>
      <c r="H4" s="1">
        <v>5</v>
      </c>
      <c r="I4" s="1">
        <v>1862</v>
      </c>
      <c r="J4" s="4">
        <f>VLOOKUP(E4,'[1]SAFE CHEM INDUSTRIES'!$C$4:$D$99,2,FALSE)</f>
        <v>3.2200000000000006</v>
      </c>
      <c r="K4" s="4">
        <v>75</v>
      </c>
      <c r="L4" s="4">
        <f>G4*2</f>
        <v>282</v>
      </c>
      <c r="M4" s="4">
        <v>30</v>
      </c>
      <c r="N4" s="4">
        <f>I4*J4+L4+M4</f>
        <v>6307.6400000000012</v>
      </c>
      <c r="O4" s="4">
        <f>H4*K4</f>
        <v>375</v>
      </c>
      <c r="P4" s="4">
        <f>N4+O4</f>
        <v>6682.6400000000012</v>
      </c>
      <c r="Q4" s="1" t="s">
        <v>51</v>
      </c>
    </row>
    <row r="5" spans="1:19" ht="15" customHeight="1">
      <c r="A5" s="7">
        <v>2</v>
      </c>
      <c r="B5" s="1" t="s">
        <v>52</v>
      </c>
      <c r="C5" s="3" t="s">
        <v>53</v>
      </c>
      <c r="D5" s="8" t="s">
        <v>30</v>
      </c>
      <c r="E5" s="16" t="s">
        <v>6</v>
      </c>
      <c r="F5" s="1" t="s">
        <v>54</v>
      </c>
      <c r="G5" s="1">
        <v>142</v>
      </c>
      <c r="H5" s="1">
        <v>5</v>
      </c>
      <c r="I5" s="1">
        <v>1789</v>
      </c>
      <c r="J5" s="4">
        <f>VLOOKUP(E5,'[1]SAFE CHEM INDUSTRIES'!$C$4:$D$99,2,FALSE)</f>
        <v>2.5200000000000005</v>
      </c>
      <c r="K5" s="4">
        <v>75</v>
      </c>
      <c r="L5" s="4">
        <f t="shared" ref="L5:L31" si="0">G5*2</f>
        <v>284</v>
      </c>
      <c r="M5" s="4">
        <v>30</v>
      </c>
      <c r="N5" s="4">
        <f t="shared" ref="N5:N31" si="1">I5*J5+L5+M5</f>
        <v>4822.2800000000007</v>
      </c>
      <c r="O5" s="4">
        <f t="shared" ref="O5:O31" si="2">H5*K5</f>
        <v>375</v>
      </c>
      <c r="P5" s="4">
        <f t="shared" ref="P5:P31" si="3">N5+O5</f>
        <v>5197.2800000000007</v>
      </c>
      <c r="Q5" s="1" t="s">
        <v>55</v>
      </c>
    </row>
    <row r="6" spans="1:19" ht="15" customHeight="1">
      <c r="A6" s="7">
        <v>3</v>
      </c>
      <c r="B6" s="1" t="s">
        <v>56</v>
      </c>
      <c r="C6" s="3" t="s">
        <v>57</v>
      </c>
      <c r="D6" s="8" t="s">
        <v>30</v>
      </c>
      <c r="E6" s="16" t="s">
        <v>44</v>
      </c>
      <c r="F6" s="1" t="s">
        <v>58</v>
      </c>
      <c r="G6" s="1">
        <v>115</v>
      </c>
      <c r="H6" s="1">
        <v>3</v>
      </c>
      <c r="I6" s="1">
        <v>586</v>
      </c>
      <c r="J6" s="4">
        <f>VLOOKUP(E6,'[1]SAFE CHEM INDUSTRIES'!$C$4:$D$99,2,FALSE)</f>
        <v>5.25</v>
      </c>
      <c r="K6" s="4">
        <v>75</v>
      </c>
      <c r="L6" s="4">
        <f t="shared" si="0"/>
        <v>230</v>
      </c>
      <c r="M6" s="4">
        <v>30</v>
      </c>
      <c r="N6" s="4">
        <f t="shared" si="1"/>
        <v>3336.5</v>
      </c>
      <c r="O6" s="4">
        <f t="shared" si="2"/>
        <v>225</v>
      </c>
      <c r="P6" s="4">
        <f t="shared" si="3"/>
        <v>3561.5</v>
      </c>
      <c r="Q6" s="1" t="s">
        <v>59</v>
      </c>
    </row>
    <row r="7" spans="1:19" ht="30">
      <c r="A7" s="7">
        <v>4</v>
      </c>
      <c r="B7" s="1" t="s">
        <v>56</v>
      </c>
      <c r="C7" s="3" t="s">
        <v>60</v>
      </c>
      <c r="D7" s="8" t="s">
        <v>30</v>
      </c>
      <c r="E7" s="17" t="s">
        <v>61</v>
      </c>
      <c r="F7" s="1" t="s">
        <v>62</v>
      </c>
      <c r="G7" s="1">
        <v>99</v>
      </c>
      <c r="H7" s="1">
        <v>5</v>
      </c>
      <c r="I7" s="1">
        <v>1217</v>
      </c>
      <c r="J7" s="4">
        <v>1.92</v>
      </c>
      <c r="K7" s="4">
        <v>75</v>
      </c>
      <c r="L7" s="4">
        <f t="shared" si="0"/>
        <v>198</v>
      </c>
      <c r="M7" s="4">
        <v>30</v>
      </c>
      <c r="N7" s="4">
        <f t="shared" si="1"/>
        <v>2564.64</v>
      </c>
      <c r="O7" s="4">
        <f t="shared" si="2"/>
        <v>375</v>
      </c>
      <c r="P7" s="4">
        <f t="shared" si="3"/>
        <v>2939.64</v>
      </c>
      <c r="Q7" s="1" t="s">
        <v>63</v>
      </c>
    </row>
    <row r="8" spans="1:19" ht="15" customHeight="1">
      <c r="A8" s="7">
        <v>5</v>
      </c>
      <c r="B8" s="1" t="s">
        <v>56</v>
      </c>
      <c r="C8" s="3" t="s">
        <v>64</v>
      </c>
      <c r="D8" s="8" t="s">
        <v>30</v>
      </c>
      <c r="E8" s="16" t="s">
        <v>65</v>
      </c>
      <c r="F8" s="1" t="s">
        <v>66</v>
      </c>
      <c r="G8" s="1">
        <v>118</v>
      </c>
      <c r="H8" s="1">
        <v>5</v>
      </c>
      <c r="I8" s="1">
        <v>1603</v>
      </c>
      <c r="J8" s="4">
        <f>VLOOKUP(E8,'[1]SAFE CHEM INDUSTRIES'!$C$4:$D$99,2,FALSE)</f>
        <v>2.4200000000000004</v>
      </c>
      <c r="K8" s="4">
        <v>75</v>
      </c>
      <c r="L8" s="4">
        <f t="shared" si="0"/>
        <v>236</v>
      </c>
      <c r="M8" s="4">
        <v>30</v>
      </c>
      <c r="N8" s="4">
        <f t="shared" si="1"/>
        <v>4145.26</v>
      </c>
      <c r="O8" s="4">
        <f t="shared" si="2"/>
        <v>375</v>
      </c>
      <c r="P8" s="4">
        <f t="shared" si="3"/>
        <v>4520.26</v>
      </c>
      <c r="Q8" s="1" t="s">
        <v>67</v>
      </c>
    </row>
    <row r="9" spans="1:19" ht="15" customHeight="1">
      <c r="A9" s="7">
        <v>6</v>
      </c>
      <c r="B9" s="1" t="s">
        <v>68</v>
      </c>
      <c r="C9" s="3" t="s">
        <v>69</v>
      </c>
      <c r="D9" s="8" t="s">
        <v>30</v>
      </c>
      <c r="E9" s="16" t="s">
        <v>9</v>
      </c>
      <c r="F9" s="1" t="s">
        <v>50</v>
      </c>
      <c r="G9" s="1">
        <v>140</v>
      </c>
      <c r="H9" s="1">
        <v>2</v>
      </c>
      <c r="I9" s="1">
        <v>1040</v>
      </c>
      <c r="J9" s="4">
        <f>VLOOKUP(E9,'[1]SAFE CHEM INDUSTRIES'!$C$4:$D$99,2,FALSE)</f>
        <v>4.2700000000000005</v>
      </c>
      <c r="K9" s="4">
        <v>75</v>
      </c>
      <c r="L9" s="4">
        <f t="shared" si="0"/>
        <v>280</v>
      </c>
      <c r="M9" s="4">
        <v>30</v>
      </c>
      <c r="N9" s="4">
        <f t="shared" si="1"/>
        <v>4750.8</v>
      </c>
      <c r="O9" s="4">
        <f t="shared" si="2"/>
        <v>150</v>
      </c>
      <c r="P9" s="4">
        <f t="shared" si="3"/>
        <v>4900.8</v>
      </c>
      <c r="Q9" s="1" t="s">
        <v>1</v>
      </c>
    </row>
    <row r="10" spans="1:19" ht="15" customHeight="1">
      <c r="A10" s="7">
        <v>7</v>
      </c>
      <c r="B10" s="1" t="s">
        <v>68</v>
      </c>
      <c r="C10" s="3" t="s">
        <v>70</v>
      </c>
      <c r="D10" s="8" t="s">
        <v>30</v>
      </c>
      <c r="E10" s="16" t="s">
        <v>6</v>
      </c>
      <c r="F10" s="1" t="s">
        <v>71</v>
      </c>
      <c r="G10" s="1">
        <v>96</v>
      </c>
      <c r="H10" s="1">
        <v>5</v>
      </c>
      <c r="I10" s="1">
        <v>1127</v>
      </c>
      <c r="J10" s="4">
        <f>VLOOKUP(E10,'[1]SAFE CHEM INDUSTRIES'!$C$4:$D$99,2,FALSE)</f>
        <v>2.5200000000000005</v>
      </c>
      <c r="K10" s="4">
        <v>75</v>
      </c>
      <c r="L10" s="4">
        <f t="shared" si="0"/>
        <v>192</v>
      </c>
      <c r="M10" s="4">
        <v>30</v>
      </c>
      <c r="N10" s="4">
        <f t="shared" si="1"/>
        <v>3062.0400000000004</v>
      </c>
      <c r="O10" s="4">
        <f t="shared" si="2"/>
        <v>375</v>
      </c>
      <c r="P10" s="4">
        <f t="shared" si="3"/>
        <v>3437.0400000000004</v>
      </c>
      <c r="Q10" s="1" t="s">
        <v>72</v>
      </c>
    </row>
    <row r="11" spans="1:19" ht="15" customHeight="1">
      <c r="A11" s="7">
        <v>8</v>
      </c>
      <c r="B11" s="1" t="s">
        <v>73</v>
      </c>
      <c r="C11" s="3" t="s">
        <v>74</v>
      </c>
      <c r="D11" s="8" t="s">
        <v>30</v>
      </c>
      <c r="E11" s="16" t="s">
        <v>75</v>
      </c>
      <c r="F11" s="1" t="s">
        <v>76</v>
      </c>
      <c r="G11" s="1">
        <v>399</v>
      </c>
      <c r="H11" s="1">
        <v>8</v>
      </c>
      <c r="I11" s="1">
        <v>4455</v>
      </c>
      <c r="J11" s="18" t="s">
        <v>31</v>
      </c>
      <c r="K11" s="18" t="s">
        <v>31</v>
      </c>
      <c r="L11" s="18" t="s">
        <v>31</v>
      </c>
      <c r="M11" s="4">
        <v>30</v>
      </c>
      <c r="N11" s="4">
        <v>14250</v>
      </c>
      <c r="O11" s="4">
        <v>0</v>
      </c>
      <c r="P11" s="4">
        <f t="shared" si="3"/>
        <v>14250</v>
      </c>
      <c r="Q11" s="1" t="s">
        <v>77</v>
      </c>
    </row>
    <row r="12" spans="1:19" ht="15" customHeight="1">
      <c r="A12" s="7">
        <v>9</v>
      </c>
      <c r="B12" s="1" t="s">
        <v>78</v>
      </c>
      <c r="C12" s="3" t="s">
        <v>79</v>
      </c>
      <c r="D12" s="8" t="s">
        <v>30</v>
      </c>
      <c r="E12" s="16" t="s">
        <v>8</v>
      </c>
      <c r="F12" s="1" t="s">
        <v>80</v>
      </c>
      <c r="G12" s="1">
        <v>471</v>
      </c>
      <c r="H12" s="1">
        <v>5</v>
      </c>
      <c r="I12" s="1">
        <v>5060</v>
      </c>
      <c r="J12" s="4">
        <f>VLOOKUP(E12,'[1]SAFE CHEM INDUSTRIES'!$C$4:$D$99,2,FALSE)</f>
        <v>3.8200000000000007</v>
      </c>
      <c r="K12" s="4">
        <v>75</v>
      </c>
      <c r="L12" s="4">
        <f t="shared" si="0"/>
        <v>942</v>
      </c>
      <c r="M12" s="4">
        <v>30</v>
      </c>
      <c r="N12" s="4">
        <f t="shared" si="1"/>
        <v>20301.200000000004</v>
      </c>
      <c r="O12" s="4">
        <f t="shared" si="2"/>
        <v>375</v>
      </c>
      <c r="P12" s="4">
        <f t="shared" si="3"/>
        <v>20676.200000000004</v>
      </c>
      <c r="Q12" s="8" t="s">
        <v>45</v>
      </c>
    </row>
    <row r="13" spans="1:19" ht="15" customHeight="1">
      <c r="A13" s="7">
        <v>10</v>
      </c>
      <c r="B13" s="1" t="s">
        <v>78</v>
      </c>
      <c r="C13" s="3" t="s">
        <v>81</v>
      </c>
      <c r="D13" s="8" t="s">
        <v>30</v>
      </c>
      <c r="E13" s="16" t="s">
        <v>6</v>
      </c>
      <c r="F13" s="1" t="s">
        <v>82</v>
      </c>
      <c r="G13" s="1">
        <v>208</v>
      </c>
      <c r="H13" s="1">
        <v>10</v>
      </c>
      <c r="I13" s="1">
        <v>2324</v>
      </c>
      <c r="J13" s="4">
        <f>VLOOKUP(E13,'[1]SAFE CHEM INDUSTRIES'!$C$4:$D$99,2,FALSE)</f>
        <v>2.5200000000000005</v>
      </c>
      <c r="K13" s="4">
        <v>75</v>
      </c>
      <c r="L13" s="4">
        <f t="shared" si="0"/>
        <v>416</v>
      </c>
      <c r="M13" s="4">
        <v>30</v>
      </c>
      <c r="N13" s="4">
        <f t="shared" si="1"/>
        <v>6302.4800000000014</v>
      </c>
      <c r="O13" s="4">
        <f t="shared" si="2"/>
        <v>750</v>
      </c>
      <c r="P13" s="4">
        <f t="shared" si="3"/>
        <v>7052.4800000000014</v>
      </c>
      <c r="Q13" s="1" t="s">
        <v>40</v>
      </c>
    </row>
    <row r="14" spans="1:19" ht="15" customHeight="1">
      <c r="A14" s="7">
        <v>11</v>
      </c>
      <c r="B14" s="1" t="s">
        <v>83</v>
      </c>
      <c r="C14" s="3" t="s">
        <v>84</v>
      </c>
      <c r="D14" s="8" t="s">
        <v>30</v>
      </c>
      <c r="E14" s="16" t="s">
        <v>12</v>
      </c>
      <c r="F14" s="1" t="s">
        <v>85</v>
      </c>
      <c r="G14" s="1">
        <v>371</v>
      </c>
      <c r="H14" s="1">
        <v>6</v>
      </c>
      <c r="I14" s="1">
        <v>4134</v>
      </c>
      <c r="J14" s="18" t="s">
        <v>31</v>
      </c>
      <c r="K14" s="18" t="s">
        <v>31</v>
      </c>
      <c r="L14" s="18" t="s">
        <v>31</v>
      </c>
      <c r="M14" s="4">
        <v>30</v>
      </c>
      <c r="N14" s="4">
        <v>14250</v>
      </c>
      <c r="O14" s="4">
        <v>0</v>
      </c>
      <c r="P14" s="4">
        <f t="shared" si="3"/>
        <v>14250</v>
      </c>
      <c r="Q14" s="1" t="s">
        <v>3</v>
      </c>
    </row>
    <row r="15" spans="1:19" ht="15" customHeight="1">
      <c r="A15" s="7">
        <v>12</v>
      </c>
      <c r="B15" s="1" t="s">
        <v>86</v>
      </c>
      <c r="C15" s="3" t="s">
        <v>87</v>
      </c>
      <c r="D15" s="8" t="s">
        <v>30</v>
      </c>
      <c r="E15" s="16" t="s">
        <v>7</v>
      </c>
      <c r="F15" s="1" t="s">
        <v>88</v>
      </c>
      <c r="G15" s="1">
        <v>149</v>
      </c>
      <c r="H15" s="1">
        <v>5</v>
      </c>
      <c r="I15" s="1">
        <v>1707</v>
      </c>
      <c r="J15" s="4">
        <f>VLOOKUP(E15,'[1]SAFE CHEM INDUSTRIES'!$C$4:$D$99,2,FALSE)</f>
        <v>4.0200000000000005</v>
      </c>
      <c r="K15" s="4">
        <v>75</v>
      </c>
      <c r="L15" s="4">
        <f t="shared" si="0"/>
        <v>298</v>
      </c>
      <c r="M15" s="4">
        <v>30</v>
      </c>
      <c r="N15" s="4">
        <f t="shared" si="1"/>
        <v>7190.1400000000012</v>
      </c>
      <c r="O15" s="4">
        <f t="shared" si="2"/>
        <v>375</v>
      </c>
      <c r="P15" s="4">
        <f t="shared" si="3"/>
        <v>7565.1400000000012</v>
      </c>
      <c r="Q15" s="8" t="s">
        <v>0</v>
      </c>
    </row>
    <row r="16" spans="1:19" ht="15" customHeight="1">
      <c r="A16" s="7">
        <v>13</v>
      </c>
      <c r="B16" s="1" t="s">
        <v>86</v>
      </c>
      <c r="C16" s="3" t="s">
        <v>89</v>
      </c>
      <c r="D16" s="8" t="s">
        <v>30</v>
      </c>
      <c r="E16" s="16" t="s">
        <v>10</v>
      </c>
      <c r="F16" s="1" t="s">
        <v>90</v>
      </c>
      <c r="G16" s="1">
        <v>397</v>
      </c>
      <c r="H16" s="1">
        <v>10</v>
      </c>
      <c r="I16" s="1">
        <v>3423</v>
      </c>
      <c r="J16" s="18" t="s">
        <v>31</v>
      </c>
      <c r="K16" s="18" t="s">
        <v>31</v>
      </c>
      <c r="L16" s="18" t="s">
        <v>31</v>
      </c>
      <c r="M16" s="4">
        <v>30</v>
      </c>
      <c r="N16" s="4">
        <v>12330</v>
      </c>
      <c r="O16" s="4">
        <v>0</v>
      </c>
      <c r="P16" s="4">
        <f t="shared" si="3"/>
        <v>12330</v>
      </c>
      <c r="Q16" s="1" t="s">
        <v>35</v>
      </c>
    </row>
    <row r="17" spans="1:17" ht="15" customHeight="1">
      <c r="A17" s="7">
        <v>14</v>
      </c>
      <c r="B17" s="1" t="s">
        <v>86</v>
      </c>
      <c r="C17" s="3" t="s">
        <v>91</v>
      </c>
      <c r="D17" s="8" t="s">
        <v>30</v>
      </c>
      <c r="E17" s="16" t="s">
        <v>92</v>
      </c>
      <c r="F17" s="1" t="s">
        <v>93</v>
      </c>
      <c r="G17" s="1">
        <v>267</v>
      </c>
      <c r="H17" s="1">
        <v>9</v>
      </c>
      <c r="I17" s="1">
        <v>2771</v>
      </c>
      <c r="J17" s="4">
        <f>VLOOKUP(E17,'[1]SAFE CHEM INDUSTRIES'!$C$4:$D$99,2,FALSE)</f>
        <v>2.82</v>
      </c>
      <c r="K17" s="4">
        <v>75</v>
      </c>
      <c r="L17" s="4">
        <f t="shared" si="0"/>
        <v>534</v>
      </c>
      <c r="M17" s="4">
        <v>30</v>
      </c>
      <c r="N17" s="4">
        <f t="shared" si="1"/>
        <v>8378.2199999999993</v>
      </c>
      <c r="O17" s="4">
        <f t="shared" si="2"/>
        <v>675</v>
      </c>
      <c r="P17" s="4">
        <f t="shared" si="3"/>
        <v>9053.2199999999993</v>
      </c>
      <c r="Q17" s="8" t="s">
        <v>94</v>
      </c>
    </row>
    <row r="18" spans="1:17" ht="15" customHeight="1">
      <c r="A18" s="7">
        <v>15</v>
      </c>
      <c r="B18" s="1" t="s">
        <v>86</v>
      </c>
      <c r="C18" s="3" t="s">
        <v>95</v>
      </c>
      <c r="D18" s="8" t="s">
        <v>30</v>
      </c>
      <c r="E18" s="16" t="s">
        <v>36</v>
      </c>
      <c r="F18" s="1" t="s">
        <v>96</v>
      </c>
      <c r="G18" s="1">
        <v>255</v>
      </c>
      <c r="H18" s="1">
        <v>2</v>
      </c>
      <c r="I18" s="1">
        <v>2583</v>
      </c>
      <c r="J18" s="4">
        <f>VLOOKUP(E18,'[1]SAFE CHEM INDUSTRIES'!$C$4:$D$99,2,FALSE)</f>
        <v>2.52</v>
      </c>
      <c r="K18" s="4">
        <v>75</v>
      </c>
      <c r="L18" s="4">
        <f t="shared" si="0"/>
        <v>510</v>
      </c>
      <c r="M18" s="4">
        <v>30</v>
      </c>
      <c r="N18" s="4">
        <f t="shared" si="1"/>
        <v>7049.16</v>
      </c>
      <c r="O18" s="4">
        <f t="shared" si="2"/>
        <v>150</v>
      </c>
      <c r="P18" s="4">
        <f t="shared" si="3"/>
        <v>7199.16</v>
      </c>
      <c r="Q18" s="1" t="s">
        <v>37</v>
      </c>
    </row>
    <row r="19" spans="1:17" ht="15" customHeight="1">
      <c r="A19" s="7">
        <v>16</v>
      </c>
      <c r="B19" s="1" t="s">
        <v>97</v>
      </c>
      <c r="C19" s="3" t="s">
        <v>98</v>
      </c>
      <c r="D19" s="8" t="s">
        <v>30</v>
      </c>
      <c r="E19" s="16" t="s">
        <v>99</v>
      </c>
      <c r="F19" s="1" t="s">
        <v>100</v>
      </c>
      <c r="G19" s="1">
        <v>207</v>
      </c>
      <c r="H19" s="1">
        <v>13</v>
      </c>
      <c r="I19" s="1">
        <v>2580</v>
      </c>
      <c r="J19" s="4">
        <f>VLOOKUP(E19,'[1]SAFE CHEM INDUSTRIES'!$C$4:$D$99,2,FALSE)</f>
        <v>2.72</v>
      </c>
      <c r="K19" s="4">
        <v>75</v>
      </c>
      <c r="L19" s="4">
        <f t="shared" si="0"/>
        <v>414</v>
      </c>
      <c r="M19" s="4">
        <v>30</v>
      </c>
      <c r="N19" s="4">
        <f t="shared" si="1"/>
        <v>7461.6</v>
      </c>
      <c r="O19" s="4">
        <f t="shared" si="2"/>
        <v>975</v>
      </c>
      <c r="P19" s="4">
        <f t="shared" si="3"/>
        <v>8436.6</v>
      </c>
      <c r="Q19" s="1" t="s">
        <v>101</v>
      </c>
    </row>
    <row r="20" spans="1:17" ht="15" customHeight="1">
      <c r="A20" s="7">
        <v>17</v>
      </c>
      <c r="B20" s="1" t="s">
        <v>97</v>
      </c>
      <c r="C20" s="3" t="s">
        <v>102</v>
      </c>
      <c r="D20" s="8" t="s">
        <v>30</v>
      </c>
      <c r="E20" s="16" t="s">
        <v>46</v>
      </c>
      <c r="F20" s="1" t="s">
        <v>103</v>
      </c>
      <c r="G20" s="1">
        <v>279</v>
      </c>
      <c r="H20" s="1">
        <v>2</v>
      </c>
      <c r="I20" s="1">
        <v>2149</v>
      </c>
      <c r="J20" s="4">
        <f>VLOOKUP(E20,'[1]SAFE CHEM INDUSTRIES'!$C$4:$D$99,2,FALSE)</f>
        <v>3.3200000000000007</v>
      </c>
      <c r="K20" s="4">
        <v>75</v>
      </c>
      <c r="L20" s="4">
        <f t="shared" si="0"/>
        <v>558</v>
      </c>
      <c r="M20" s="4">
        <v>30</v>
      </c>
      <c r="N20" s="4">
        <f t="shared" si="1"/>
        <v>7722.6800000000012</v>
      </c>
      <c r="O20" s="4">
        <f t="shared" si="2"/>
        <v>150</v>
      </c>
      <c r="P20" s="4">
        <f t="shared" si="3"/>
        <v>7872.6800000000012</v>
      </c>
      <c r="Q20" s="1" t="s">
        <v>104</v>
      </c>
    </row>
    <row r="21" spans="1:17">
      <c r="A21" s="7">
        <v>18</v>
      </c>
      <c r="B21" s="1" t="s">
        <v>105</v>
      </c>
      <c r="C21" s="3" t="s">
        <v>106</v>
      </c>
      <c r="D21" s="8" t="s">
        <v>30</v>
      </c>
      <c r="E21" s="16" t="s">
        <v>11</v>
      </c>
      <c r="F21" s="1" t="s">
        <v>107</v>
      </c>
      <c r="G21" s="1">
        <v>213</v>
      </c>
      <c r="H21" s="1">
        <v>9</v>
      </c>
      <c r="I21" s="1">
        <v>2605</v>
      </c>
      <c r="J21" s="4">
        <f>VLOOKUP(E21,'[1]SAFE CHEM INDUSTRIES'!$C$4:$D$99,2,FALSE)</f>
        <v>2.5200000000000005</v>
      </c>
      <c r="K21" s="4">
        <v>75</v>
      </c>
      <c r="L21" s="4">
        <f t="shared" si="0"/>
        <v>426</v>
      </c>
      <c r="M21" s="4">
        <v>30</v>
      </c>
      <c r="N21" s="4">
        <f t="shared" si="1"/>
        <v>7020.6000000000013</v>
      </c>
      <c r="O21" s="4">
        <f t="shared" si="2"/>
        <v>675</v>
      </c>
      <c r="P21" s="4">
        <f t="shared" si="3"/>
        <v>7695.6000000000013</v>
      </c>
      <c r="Q21" s="1" t="s">
        <v>2</v>
      </c>
    </row>
    <row r="22" spans="1:17">
      <c r="A22" s="7">
        <v>19</v>
      </c>
      <c r="B22" s="1" t="s">
        <v>105</v>
      </c>
      <c r="C22" s="3" t="s">
        <v>108</v>
      </c>
      <c r="D22" s="8" t="s">
        <v>30</v>
      </c>
      <c r="E22" s="16" t="s">
        <v>109</v>
      </c>
      <c r="F22" s="1" t="s">
        <v>110</v>
      </c>
      <c r="G22" s="1">
        <v>385</v>
      </c>
      <c r="H22" s="1">
        <v>7</v>
      </c>
      <c r="I22" s="1">
        <v>3027</v>
      </c>
      <c r="J22" s="4">
        <f>VLOOKUP(E22,'[1]SAFE CHEM INDUSTRIES'!$C$4:$D$99,2,FALSE)</f>
        <v>3.2200000000000006</v>
      </c>
      <c r="K22" s="4">
        <v>75</v>
      </c>
      <c r="L22" s="4">
        <f t="shared" si="0"/>
        <v>770</v>
      </c>
      <c r="M22" s="4">
        <v>30</v>
      </c>
      <c r="N22" s="4">
        <f t="shared" si="1"/>
        <v>10546.940000000002</v>
      </c>
      <c r="O22" s="4">
        <f t="shared" si="2"/>
        <v>525</v>
      </c>
      <c r="P22" s="4">
        <f t="shared" si="3"/>
        <v>11071.940000000002</v>
      </c>
      <c r="Q22" s="1" t="s">
        <v>111</v>
      </c>
    </row>
    <row r="23" spans="1:17">
      <c r="A23" s="7">
        <v>20</v>
      </c>
      <c r="B23" s="1" t="s">
        <v>112</v>
      </c>
      <c r="C23" s="3" t="s">
        <v>113</v>
      </c>
      <c r="D23" s="8" t="s">
        <v>30</v>
      </c>
      <c r="E23" s="16" t="s">
        <v>41</v>
      </c>
      <c r="F23" s="1" t="s">
        <v>114</v>
      </c>
      <c r="G23" s="1">
        <v>321</v>
      </c>
      <c r="H23" s="1">
        <v>3</v>
      </c>
      <c r="I23" s="1">
        <v>2285</v>
      </c>
      <c r="J23" s="4">
        <f>VLOOKUP(E23,'[1]SAFE CHEM INDUSTRIES'!$C$4:$D$99,2,FALSE)</f>
        <v>3.32</v>
      </c>
      <c r="K23" s="4">
        <v>75</v>
      </c>
      <c r="L23" s="4">
        <f t="shared" si="0"/>
        <v>642</v>
      </c>
      <c r="M23" s="4">
        <v>30</v>
      </c>
      <c r="N23" s="4">
        <f t="shared" si="1"/>
        <v>8258.2000000000007</v>
      </c>
      <c r="O23" s="4">
        <f t="shared" si="2"/>
        <v>225</v>
      </c>
      <c r="P23" s="4">
        <f t="shared" si="3"/>
        <v>8483.2000000000007</v>
      </c>
      <c r="Q23" s="8" t="s">
        <v>115</v>
      </c>
    </row>
    <row r="24" spans="1:17">
      <c r="A24" s="7">
        <v>21</v>
      </c>
      <c r="B24" s="1" t="s">
        <v>112</v>
      </c>
      <c r="C24" s="3" t="s">
        <v>116</v>
      </c>
      <c r="D24" s="8" t="s">
        <v>30</v>
      </c>
      <c r="E24" s="17" t="s">
        <v>117</v>
      </c>
      <c r="F24" s="1" t="s">
        <v>118</v>
      </c>
      <c r="G24" s="1">
        <v>129</v>
      </c>
      <c r="H24" s="1">
        <v>5</v>
      </c>
      <c r="I24" s="1">
        <v>1469</v>
      </c>
      <c r="J24" s="4">
        <f>VLOOKUP(E24,'[1]SAFE CHEM INDUSTRIES'!$C$4:$D$99,2,FALSE)</f>
        <v>2.4700000000000002</v>
      </c>
      <c r="K24" s="4">
        <v>75</v>
      </c>
      <c r="L24" s="4">
        <f t="shared" si="0"/>
        <v>258</v>
      </c>
      <c r="M24" s="4">
        <v>30</v>
      </c>
      <c r="N24" s="4">
        <f t="shared" si="1"/>
        <v>3916.4300000000003</v>
      </c>
      <c r="O24" s="4">
        <f t="shared" si="2"/>
        <v>375</v>
      </c>
      <c r="P24" s="4">
        <f t="shared" si="3"/>
        <v>4291.43</v>
      </c>
      <c r="Q24" s="1" t="s">
        <v>119</v>
      </c>
    </row>
    <row r="25" spans="1:17">
      <c r="A25" s="7">
        <v>22</v>
      </c>
      <c r="B25" s="1" t="s">
        <v>112</v>
      </c>
      <c r="C25" s="3" t="s">
        <v>120</v>
      </c>
      <c r="D25" s="8" t="s">
        <v>30</v>
      </c>
      <c r="E25" s="17" t="s">
        <v>121</v>
      </c>
      <c r="F25" s="1" t="s">
        <v>122</v>
      </c>
      <c r="G25" s="1">
        <v>230</v>
      </c>
      <c r="H25" s="1">
        <v>5</v>
      </c>
      <c r="I25" s="1">
        <v>3567</v>
      </c>
      <c r="J25" s="18" t="s">
        <v>31</v>
      </c>
      <c r="K25" s="18" t="s">
        <v>31</v>
      </c>
      <c r="L25" s="18" t="s">
        <v>31</v>
      </c>
      <c r="M25" s="4">
        <v>30</v>
      </c>
      <c r="N25" s="4">
        <v>14530</v>
      </c>
      <c r="O25" s="4">
        <v>0</v>
      </c>
      <c r="P25" s="4">
        <f t="shared" si="3"/>
        <v>14530</v>
      </c>
      <c r="Q25" s="1" t="s">
        <v>123</v>
      </c>
    </row>
    <row r="26" spans="1:17">
      <c r="A26" s="7">
        <v>23</v>
      </c>
      <c r="B26" s="1" t="s">
        <v>112</v>
      </c>
      <c r="C26" s="3" t="s">
        <v>124</v>
      </c>
      <c r="D26" s="8" t="s">
        <v>30</v>
      </c>
      <c r="E26" s="16" t="s">
        <v>39</v>
      </c>
      <c r="F26" s="1" t="s">
        <v>125</v>
      </c>
      <c r="G26" s="1">
        <v>53</v>
      </c>
      <c r="H26" s="1"/>
      <c r="I26" s="1">
        <v>646</v>
      </c>
      <c r="J26" s="4">
        <f>VLOOKUP(E26,'[1]SAFE CHEM INDUSTRIES'!$C$4:$D$99,2,FALSE)</f>
        <v>2.5200000000000005</v>
      </c>
      <c r="K26" s="4">
        <v>75</v>
      </c>
      <c r="L26" s="4">
        <f t="shared" si="0"/>
        <v>106</v>
      </c>
      <c r="M26" s="4">
        <v>30</v>
      </c>
      <c r="N26" s="4">
        <f t="shared" si="1"/>
        <v>1763.9200000000003</v>
      </c>
      <c r="O26" s="4">
        <f t="shared" si="2"/>
        <v>0</v>
      </c>
      <c r="P26" s="4">
        <f t="shared" si="3"/>
        <v>1763.9200000000003</v>
      </c>
      <c r="Q26" s="1" t="s">
        <v>126</v>
      </c>
    </row>
    <row r="27" spans="1:17">
      <c r="A27" s="7">
        <v>24</v>
      </c>
      <c r="B27" s="1" t="s">
        <v>112</v>
      </c>
      <c r="C27" s="3" t="s">
        <v>127</v>
      </c>
      <c r="D27" s="8" t="s">
        <v>30</v>
      </c>
      <c r="E27" s="16" t="s">
        <v>12</v>
      </c>
      <c r="F27" s="1" t="s">
        <v>128</v>
      </c>
      <c r="G27" s="1">
        <v>310</v>
      </c>
      <c r="H27" s="1">
        <v>13</v>
      </c>
      <c r="I27" s="1">
        <v>3746</v>
      </c>
      <c r="J27" s="18" t="s">
        <v>31</v>
      </c>
      <c r="K27" s="18" t="s">
        <v>31</v>
      </c>
      <c r="L27" s="18" t="s">
        <v>31</v>
      </c>
      <c r="M27" s="4">
        <v>30</v>
      </c>
      <c r="N27" s="4">
        <v>10730</v>
      </c>
      <c r="O27" s="4">
        <v>0</v>
      </c>
      <c r="P27" s="4">
        <f t="shared" si="3"/>
        <v>10730</v>
      </c>
      <c r="Q27" s="1" t="s">
        <v>129</v>
      </c>
    </row>
    <row r="28" spans="1:17">
      <c r="A28" s="7">
        <v>25</v>
      </c>
      <c r="B28" s="1" t="s">
        <v>112</v>
      </c>
      <c r="C28" s="3" t="s">
        <v>130</v>
      </c>
      <c r="D28" s="8" t="s">
        <v>30</v>
      </c>
      <c r="E28" s="16" t="s">
        <v>131</v>
      </c>
      <c r="F28" s="1" t="s">
        <v>132</v>
      </c>
      <c r="G28" s="1">
        <v>336</v>
      </c>
      <c r="H28" s="1">
        <v>6</v>
      </c>
      <c r="I28" s="1">
        <v>3640</v>
      </c>
      <c r="J28" s="4">
        <f>VLOOKUP(E28,'[1]SAFE CHEM INDUSTRIES'!$C$4:$D$99,2,FALSE)</f>
        <v>4.82</v>
      </c>
      <c r="K28" s="4">
        <v>75</v>
      </c>
      <c r="L28" s="4">
        <f t="shared" si="0"/>
        <v>672</v>
      </c>
      <c r="M28" s="4">
        <v>30</v>
      </c>
      <c r="N28" s="4">
        <f t="shared" si="1"/>
        <v>18246.8</v>
      </c>
      <c r="O28" s="4">
        <f t="shared" si="2"/>
        <v>450</v>
      </c>
      <c r="P28" s="4">
        <f t="shared" si="3"/>
        <v>18696.8</v>
      </c>
      <c r="Q28" s="1" t="s">
        <v>133</v>
      </c>
    </row>
    <row r="29" spans="1:17">
      <c r="A29" s="7">
        <v>26</v>
      </c>
      <c r="B29" s="1" t="s">
        <v>112</v>
      </c>
      <c r="C29" s="3" t="s">
        <v>134</v>
      </c>
      <c r="D29" s="8" t="s">
        <v>30</v>
      </c>
      <c r="E29" s="19" t="s">
        <v>42</v>
      </c>
      <c r="F29" s="1" t="s">
        <v>135</v>
      </c>
      <c r="G29" s="1">
        <v>158</v>
      </c>
      <c r="H29" s="1"/>
      <c r="I29" s="1">
        <v>1160</v>
      </c>
      <c r="J29" s="4">
        <f>VLOOKUP(E29,'[1]SAFE CHEM INDUSTRIES'!$C$4:$D$99,2,FALSE)</f>
        <v>5.25</v>
      </c>
      <c r="K29" s="4">
        <v>75</v>
      </c>
      <c r="L29" s="4">
        <f t="shared" si="0"/>
        <v>316</v>
      </c>
      <c r="M29" s="4">
        <v>30</v>
      </c>
      <c r="N29" s="4">
        <f t="shared" si="1"/>
        <v>6436</v>
      </c>
      <c r="O29" s="4">
        <f t="shared" si="2"/>
        <v>0</v>
      </c>
      <c r="P29" s="4">
        <f t="shared" si="3"/>
        <v>6436</v>
      </c>
      <c r="Q29" s="1" t="s">
        <v>43</v>
      </c>
    </row>
    <row r="30" spans="1:17">
      <c r="A30" s="7">
        <v>27</v>
      </c>
      <c r="B30" s="1" t="s">
        <v>112</v>
      </c>
      <c r="C30" s="3" t="s">
        <v>136</v>
      </c>
      <c r="D30" s="8" t="s">
        <v>30</v>
      </c>
      <c r="E30" s="16" t="s">
        <v>13</v>
      </c>
      <c r="F30" s="1" t="s">
        <v>137</v>
      </c>
      <c r="G30" s="1">
        <v>179</v>
      </c>
      <c r="H30" s="1">
        <v>6</v>
      </c>
      <c r="I30" s="1">
        <v>1433</v>
      </c>
      <c r="J30" s="4">
        <f>VLOOKUP(E30,'[1]SAFE CHEM INDUSTRIES'!$C$4:$D$99,2,FALSE)</f>
        <v>4.57</v>
      </c>
      <c r="K30" s="4">
        <v>75</v>
      </c>
      <c r="L30" s="4">
        <f t="shared" si="0"/>
        <v>358</v>
      </c>
      <c r="M30" s="4">
        <v>30</v>
      </c>
      <c r="N30" s="4">
        <f t="shared" si="1"/>
        <v>6936.81</v>
      </c>
      <c r="O30" s="4">
        <f t="shared" si="2"/>
        <v>450</v>
      </c>
      <c r="P30" s="4">
        <f t="shared" si="3"/>
        <v>7386.81</v>
      </c>
      <c r="Q30" s="1" t="s">
        <v>4</v>
      </c>
    </row>
    <row r="31" spans="1:17">
      <c r="A31" s="7">
        <v>28</v>
      </c>
      <c r="B31" s="1" t="s">
        <v>112</v>
      </c>
      <c r="C31" s="3" t="s">
        <v>138</v>
      </c>
      <c r="D31" s="8" t="s">
        <v>30</v>
      </c>
      <c r="E31" s="17" t="s">
        <v>121</v>
      </c>
      <c r="F31" s="1" t="s">
        <v>139</v>
      </c>
      <c r="G31" s="1">
        <v>142</v>
      </c>
      <c r="H31" s="1"/>
      <c r="I31" s="1">
        <v>2395</v>
      </c>
      <c r="J31" s="4">
        <f>VLOOKUP(E31,'[1]SAFE CHEM INDUSTRIES'!$C$4:$D$99,2,FALSE)</f>
        <v>3.9200000000000004</v>
      </c>
      <c r="K31" s="4">
        <v>75</v>
      </c>
      <c r="L31" s="4">
        <f t="shared" si="0"/>
        <v>284</v>
      </c>
      <c r="M31" s="4">
        <v>30</v>
      </c>
      <c r="N31" s="4">
        <f t="shared" si="1"/>
        <v>9702.4000000000015</v>
      </c>
      <c r="O31" s="4">
        <f t="shared" si="2"/>
        <v>0</v>
      </c>
      <c r="P31" s="4">
        <f t="shared" si="3"/>
        <v>9702.4000000000015</v>
      </c>
      <c r="Q31" s="1" t="s">
        <v>123</v>
      </c>
    </row>
    <row r="32" spans="1:17">
      <c r="A32" s="39" t="s">
        <v>140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20">
        <f>ROUND(SUM(P4:P31),0)</f>
        <v>240713</v>
      </c>
      <c r="Q32" s="21"/>
    </row>
    <row r="33" spans="1:16" ht="15.75" thickBot="1">
      <c r="B33"/>
      <c r="C33" s="22"/>
      <c r="E33" s="23"/>
      <c r="G33" s="9">
        <f>SUM(G4:G31)</f>
        <v>6310</v>
      </c>
      <c r="H33" s="9">
        <f>SUM(H4:H31)</f>
        <v>154</v>
      </c>
      <c r="I33" s="9">
        <f>SUM(I4:I31)</f>
        <v>66383</v>
      </c>
      <c r="J33" s="6"/>
      <c r="K33" s="6"/>
      <c r="L33" s="6"/>
      <c r="M33" s="6"/>
      <c r="N33" s="6"/>
      <c r="O33" s="6"/>
      <c r="P33" s="6"/>
    </row>
    <row r="34" spans="1:16" ht="34.5" customHeight="1" thickBot="1">
      <c r="A34" s="24" t="s">
        <v>33</v>
      </c>
      <c r="B34" s="25"/>
      <c r="C34" s="25"/>
      <c r="D34" s="25"/>
      <c r="E34" s="25"/>
      <c r="F34" s="25"/>
      <c r="G34" s="25"/>
      <c r="H34" s="26"/>
      <c r="I34" s="25"/>
      <c r="J34" s="25"/>
      <c r="K34" s="25"/>
      <c r="L34" s="25"/>
      <c r="M34" s="25"/>
      <c r="N34" s="25"/>
      <c r="O34" s="25"/>
      <c r="P34" s="27"/>
    </row>
    <row r="35" spans="1:16" ht="32.25" customHeight="1" thickBot="1">
      <c r="A35" s="28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9"/>
    </row>
  </sheetData>
  <sortState ref="B4:Q41">
    <sortCondition ref="B4:B41"/>
    <sortCondition ref="C4:C41"/>
  </sortState>
  <mergeCells count="8">
    <mergeCell ref="A34:P34"/>
    <mergeCell ref="A35:P35"/>
    <mergeCell ref="A1:K1"/>
    <mergeCell ref="L1:P1"/>
    <mergeCell ref="A2:E2"/>
    <mergeCell ref="F2:K2"/>
    <mergeCell ref="L2:P2"/>
    <mergeCell ref="A32:O32"/>
  </mergeCells>
  <conditionalFormatting sqref="I34:I1048576 I1:I3">
    <cfRule type="duplicateValues" dxfId="1" priority="9"/>
  </conditionalFormatting>
  <conditionalFormatting sqref="E3">
    <cfRule type="duplicateValues" dxfId="0" priority="12"/>
  </conditionalFormatting>
  <pageMargins left="0.43307086614173229" right="0.23622047244094491" top="0.6" bottom="0.54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2024-05-11T08:41:10Z</cp:lastPrinted>
  <dcterms:created xsi:type="dcterms:W3CDTF">2023-03-12T08:28:15Z</dcterms:created>
  <dcterms:modified xsi:type="dcterms:W3CDTF">2024-05-11T14:29:46Z</dcterms:modified>
</cp:coreProperties>
</file>