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Invoice!$A$3:$P$20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7" i="1"/>
  <c r="J15"/>
  <c r="I15"/>
  <c r="H15"/>
  <c r="L15" s="1"/>
  <c r="A15"/>
  <c r="J14"/>
  <c r="I14"/>
  <c r="H14"/>
  <c r="J13"/>
  <c r="I13"/>
  <c r="H13"/>
  <c r="J12"/>
  <c r="I12"/>
  <c r="H12"/>
  <c r="L12" s="1"/>
  <c r="J11"/>
  <c r="I11"/>
  <c r="H11"/>
  <c r="A11"/>
  <c r="A12" s="1"/>
  <c r="J10"/>
  <c r="I10"/>
  <c r="H10"/>
  <c r="J9"/>
  <c r="I9"/>
  <c r="H9"/>
  <c r="L9" s="1"/>
  <c r="J8"/>
  <c r="I8"/>
  <c r="H8"/>
  <c r="J7"/>
  <c r="I7"/>
  <c r="J6"/>
  <c r="I6"/>
  <c r="H6"/>
  <c r="J5"/>
  <c r="I5"/>
  <c r="H5"/>
  <c r="A5"/>
  <c r="A6" s="1"/>
  <c r="A7" s="1"/>
  <c r="A8" s="1"/>
  <c r="J4"/>
  <c r="I4"/>
  <c r="H4"/>
  <c r="L5" l="1"/>
  <c r="L7"/>
  <c r="L4"/>
  <c r="L6"/>
  <c r="L8"/>
  <c r="L10"/>
  <c r="L11"/>
  <c r="L13"/>
  <c r="L14"/>
  <c r="L16" l="1"/>
</calcChain>
</file>

<file path=xl/sharedStrings.xml><?xml version="1.0" encoding="utf-8"?>
<sst xmlns="http://schemas.openxmlformats.org/spreadsheetml/2006/main" count="92" uniqueCount="61">
  <si>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</si>
  <si>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</si>
  <si>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</si>
  <si>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</si>
  <si>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</si>
  <si>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</si>
  <si>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</si>
  <si>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</si>
  <si>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</si>
  <si>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</si>
  <si>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</si>
  <si>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</si>
  <si>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</si>
  <si>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</si>
  <si>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</si>
  <si>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</si>
  <si>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</si>
  <si>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</si>
  <si>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</si>
  <si>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</si>
  <si>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</si>
  <si>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ITAMATI</t>
  </si>
  <si>
    <t>JALESWAR</t>
  </si>
  <si>
    <t>BARGARH</t>
  </si>
  <si>
    <t>BALUGAON</t>
  </si>
  <si>
    <t>BETANATI</t>
  </si>
  <si>
    <t>Declaration � Kindly verify and confirm before 20/04/2025</t>
  </si>
  <si>
    <t>05/3/2025</t>
  </si>
  <si>
    <t>PL/DO/23235</t>
  </si>
  <si>
    <t>663</t>
  </si>
  <si>
    <t>10/3/2025</t>
  </si>
  <si>
    <t>PL/MA/16007</t>
  </si>
  <si>
    <t>666</t>
  </si>
  <si>
    <t>14/3/2025</t>
  </si>
  <si>
    <t>PL/DO/23815</t>
  </si>
  <si>
    <t>674</t>
  </si>
  <si>
    <t>JANKIA</t>
  </si>
  <si>
    <t>19/3/2025</t>
  </si>
  <si>
    <t>PL/MA/16326</t>
  </si>
  <si>
    <t>223</t>
  </si>
  <si>
    <t>ROURKELA</t>
  </si>
  <si>
    <t>24/3/2025</t>
  </si>
  <si>
    <t>PL/MA/16500</t>
  </si>
  <si>
    <t>681</t>
  </si>
  <si>
    <t>KARANJIA</t>
  </si>
  <si>
    <t>25/3/2025</t>
  </si>
  <si>
    <t>PL/DO/24387</t>
  </si>
  <si>
    <t>683</t>
  </si>
  <si>
    <t>27/3/2025</t>
  </si>
  <si>
    <t>PL/MA/16673</t>
  </si>
  <si>
    <t>695</t>
  </si>
  <si>
    <t>PL/MA/16703</t>
  </si>
  <si>
    <t>697</t>
  </si>
  <si>
    <t>28/3/2025</t>
  </si>
  <si>
    <t>PL/DO/24537</t>
  </si>
  <si>
    <t>696</t>
  </si>
  <si>
    <t>PL/DO/24545</t>
  </si>
  <si>
    <t>689</t>
  </si>
  <si>
    <t>JATNI</t>
  </si>
  <si>
    <t>(RUPEES TWO THOUSAND NINE HUNDRED EIGHTY ONE ONLY)</t>
  </si>
  <si>
    <t>Bill Date: 31/03/2025
Bill NO :  39233
Total Amount: 2981.00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</si>
</sst>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4" fillId="0" borderId="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4" fillId="0" borderId="23" xfId="0" applyNumberFormat="1" applyFont="1" applyBorder="1"/>
    <xf numFmtId="0" fontId="4" fillId="0" borderId="19" xfId="0" applyNumberFormat="1" applyFont="1" applyBorder="1"/>
    <xf numFmtId="2" fontId="1" fillId="0" borderId="3" xfId="0" applyNumberFormat="1" applyFont="1" applyBorder="1" applyAlignment="1">
      <alignment horizontal="right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257176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C6"/>
          <cell r="D6">
            <v>73</v>
          </cell>
          <cell r="E6">
            <v>42</v>
          </cell>
        </row>
        <row r="7">
          <cell r="B7" t="str">
            <v>DOLASAHI</v>
          </cell>
          <cell r="C7"/>
          <cell r="D7"/>
          <cell r="E7">
            <v>42</v>
          </cell>
        </row>
        <row r="8">
          <cell r="B8" t="str">
            <v>GUAMAL</v>
          </cell>
          <cell r="C8"/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C10"/>
          <cell r="D10">
            <v>73</v>
          </cell>
          <cell r="E10">
            <v>50</v>
          </cell>
        </row>
        <row r="11">
          <cell r="B11" t="str">
            <v>BALIAPAL</v>
          </cell>
          <cell r="C11"/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C15">
            <v>100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C18"/>
          <cell r="D18">
            <v>73</v>
          </cell>
          <cell r="E18"/>
        </row>
        <row r="19">
          <cell r="B19" t="str">
            <v>KARANJIA</v>
          </cell>
          <cell r="C19"/>
          <cell r="D19">
            <v>73</v>
          </cell>
          <cell r="E19">
            <v>45</v>
          </cell>
        </row>
        <row r="20">
          <cell r="B20" t="str">
            <v>KHURDA</v>
          </cell>
          <cell r="C20"/>
          <cell r="D20">
            <v>73</v>
          </cell>
          <cell r="E20">
            <v>35</v>
          </cell>
        </row>
        <row r="21">
          <cell r="B21" t="str">
            <v>PATTAMUNDAI</v>
          </cell>
          <cell r="C21"/>
          <cell r="D21">
            <v>73</v>
          </cell>
          <cell r="E21">
            <v>45</v>
          </cell>
        </row>
        <row r="22">
          <cell r="B22" t="str">
            <v>JANKIA</v>
          </cell>
          <cell r="C22"/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  <cell r="E24"/>
        </row>
        <row r="25">
          <cell r="B25" t="str">
            <v>NEMALA</v>
          </cell>
          <cell r="C25"/>
          <cell r="D25">
            <v>73</v>
          </cell>
          <cell r="E25"/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C28"/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C30"/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  <cell r="E34"/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  <cell r="D36"/>
          <cell r="E36"/>
        </row>
        <row r="37">
          <cell r="B37" t="str">
            <v>BERHAMPUR</v>
          </cell>
          <cell r="C37"/>
          <cell r="D37"/>
          <cell r="E37"/>
        </row>
        <row r="38">
          <cell r="B38" t="str">
            <v>GOBINDPUR</v>
          </cell>
          <cell r="C38"/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D39"/>
          <cell r="E39"/>
        </row>
        <row r="40">
          <cell r="B40" t="str">
            <v>KAKATPUR</v>
          </cell>
          <cell r="C40"/>
          <cell r="D40">
            <v>73</v>
          </cell>
          <cell r="E40">
            <v>40</v>
          </cell>
        </row>
        <row r="41">
          <cell r="B41" t="str">
            <v>KHARIAR ROAD</v>
          </cell>
          <cell r="C41"/>
          <cell r="D41"/>
          <cell r="E41"/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C43"/>
          <cell r="D43"/>
          <cell r="E43"/>
        </row>
        <row r="44">
          <cell r="B44" t="str">
            <v>BARGARH</v>
          </cell>
          <cell r="C44"/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C46"/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  <cell r="E48"/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C54"/>
          <cell r="D54"/>
          <cell r="E54"/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  <cell r="C57">
            <v>150</v>
          </cell>
          <cell r="D57"/>
          <cell r="E57">
            <v>50</v>
          </cell>
        </row>
        <row r="58">
          <cell r="B58" t="str">
            <v>RAJ KHARIAR</v>
          </cell>
          <cell r="C58"/>
          <cell r="D58"/>
          <cell r="E58"/>
        </row>
        <row r="59">
          <cell r="B59" t="str">
            <v>CHHANAGIRI</v>
          </cell>
          <cell r="C59"/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C61"/>
          <cell r="D61">
            <v>83</v>
          </cell>
          <cell r="E61">
            <v>50</v>
          </cell>
        </row>
        <row r="62">
          <cell r="B62" t="str">
            <v>SAMBALPUR</v>
          </cell>
          <cell r="C62"/>
          <cell r="D62"/>
          <cell r="E62"/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</row>
        <row r="64">
          <cell r="B64" t="str">
            <v>CHANDPUR</v>
          </cell>
          <cell r="C64"/>
          <cell r="D64">
            <v>73</v>
          </cell>
          <cell r="E64">
            <v>50</v>
          </cell>
        </row>
        <row r="65">
          <cell r="B65" t="str">
            <v>UMERKOT</v>
          </cell>
          <cell r="C65"/>
          <cell r="D65"/>
          <cell r="E65"/>
        </row>
        <row r="66">
          <cell r="B66" t="str">
            <v>RAJ NILAGIRI</v>
          </cell>
          <cell r="C66"/>
          <cell r="D66"/>
          <cell r="E66"/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  <row r="68">
          <cell r="B68" t="str">
            <v>KEONJHAR</v>
          </cell>
          <cell r="C68"/>
          <cell r="D68"/>
          <cell r="E68"/>
        </row>
        <row r="69">
          <cell r="B69" t="str">
            <v>DEOGARH</v>
          </cell>
          <cell r="C69"/>
          <cell r="D69">
            <v>130</v>
          </cell>
          <cell r="E69">
            <v>70</v>
          </cell>
        </row>
        <row r="70">
          <cell r="B70" t="str">
            <v>JHARSUGUDA</v>
          </cell>
          <cell r="C70"/>
          <cell r="D70">
            <v>110</v>
          </cell>
          <cell r="E70">
            <v>50</v>
          </cell>
        </row>
        <row r="71">
          <cell r="B71" t="str">
            <v>CHANDANESWAR</v>
          </cell>
          <cell r="C71"/>
          <cell r="D71">
            <v>120</v>
          </cell>
          <cell r="E71">
            <v>65</v>
          </cell>
        </row>
        <row r="72">
          <cell r="B72" t="str">
            <v>REDHAKHOL</v>
          </cell>
          <cell r="C72"/>
          <cell r="D72">
            <v>120</v>
          </cell>
          <cell r="E72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T8" sqref="T8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140625" style="1" customWidth="1"/>
    <col min="8" max="8" width="7" style="1" customWidth="1"/>
    <col min="9" max="9" width="6.42578125" style="1" customWidth="1"/>
    <col min="10" max="10" width="7.140625" style="1" bestFit="1" customWidth="1"/>
    <col min="11" max="11" width="7" style="1" customWidth="1"/>
    <col min="12" max="12" width="8.42578125" style="1" customWidth="1"/>
    <col min="13" max="13" width="15.140625" style="5" bestFit="1" customWidth="1"/>
    <col min="14" max="16384" width="9.85546875" style="1"/>
  </cols>
  <sheetData>
    <row r="1" spans="1:16" ht="83.25" customHeight="1" thickBot="1">
      <c r="A1" s="36"/>
      <c r="B1" s="37"/>
      <c r="C1" s="37"/>
      <c r="D1" s="37"/>
      <c r="E1" s="37"/>
      <c r="F1" s="37"/>
      <c r="G1" s="37"/>
      <c r="H1" s="37"/>
      <c r="I1" s="34" t="s">
        <v>14</v>
      </c>
      <c r="J1" s="34"/>
      <c r="K1" s="34"/>
      <c r="L1" s="34"/>
      <c r="M1" s="35"/>
    </row>
    <row r="2" spans="1:16" ht="90" customHeight="1" thickBot="1">
      <c r="A2" s="40" t="s">
        <v>20</v>
      </c>
      <c r="B2" s="41"/>
      <c r="C2" s="41"/>
      <c r="D2" s="41"/>
      <c r="E2" s="41"/>
      <c r="F2" s="41"/>
      <c r="G2" s="41"/>
      <c r="H2" s="42"/>
      <c r="I2" s="38" t="s">
        <v>60</v>
      </c>
      <c r="J2" s="38"/>
      <c r="K2" s="38"/>
      <c r="L2" s="38"/>
      <c r="M2" s="39"/>
    </row>
    <row r="3" spans="1:16" s="4" customFormat="1" ht="17.25" customHeight="1" thickBot="1">
      <c r="A3" s="23" t="s">
        <v>5</v>
      </c>
      <c r="B3" s="24" t="s">
        <v>0</v>
      </c>
      <c r="C3" s="24" t="s">
        <v>12</v>
      </c>
      <c r="D3" s="24" t="s">
        <v>13</v>
      </c>
      <c r="E3" s="24" t="s">
        <v>6</v>
      </c>
      <c r="F3" s="24" t="s">
        <v>7</v>
      </c>
      <c r="G3" s="24" t="s">
        <v>1</v>
      </c>
      <c r="H3" s="25" t="s">
        <v>2</v>
      </c>
      <c r="I3" s="25" t="s">
        <v>8</v>
      </c>
      <c r="J3" s="25" t="s">
        <v>9</v>
      </c>
      <c r="K3" s="25" t="s">
        <v>10</v>
      </c>
      <c r="L3" s="25" t="s">
        <v>11</v>
      </c>
      <c r="M3" s="26" t="s">
        <v>15</v>
      </c>
    </row>
    <row r="4" spans="1:16" s="4" customFormat="1">
      <c r="A4" s="10">
        <v>1</v>
      </c>
      <c r="B4" s="11" t="s">
        <v>27</v>
      </c>
      <c r="C4" s="11" t="s">
        <v>28</v>
      </c>
      <c r="D4" s="11" t="s">
        <v>29</v>
      </c>
      <c r="E4" s="20" t="s">
        <v>16</v>
      </c>
      <c r="F4" s="11" t="s">
        <v>24</v>
      </c>
      <c r="G4" s="11">
        <v>10</v>
      </c>
      <c r="H4" s="12">
        <f>VLOOKUP(F4,[1]Sheet1!$B$1:$E$78,4,FALSE)</f>
        <v>50</v>
      </c>
      <c r="I4" s="12">
        <f t="shared" ref="I4:I15" si="0">G4*1</f>
        <v>10</v>
      </c>
      <c r="J4" s="12">
        <f>G4*6</f>
        <v>60</v>
      </c>
      <c r="K4" s="12">
        <v>25</v>
      </c>
      <c r="L4" s="12">
        <f t="shared" ref="L4:L15" si="1">G4*H4+I4+J4+K4</f>
        <v>595</v>
      </c>
      <c r="M4" s="17" t="s">
        <v>18</v>
      </c>
      <c r="O4" s="1"/>
      <c r="P4" s="1"/>
    </row>
    <row r="5" spans="1:16" s="4" customFormat="1">
      <c r="A5" s="6">
        <f>A4+1</f>
        <v>2</v>
      </c>
      <c r="B5" s="2" t="s">
        <v>30</v>
      </c>
      <c r="C5" s="2" t="s">
        <v>31</v>
      </c>
      <c r="D5" s="2" t="s">
        <v>32</v>
      </c>
      <c r="E5" s="9" t="s">
        <v>16</v>
      </c>
      <c r="F5" s="2" t="s">
        <v>25</v>
      </c>
      <c r="G5" s="2">
        <v>1</v>
      </c>
      <c r="H5" s="3">
        <f>VLOOKUP(F5,[1]Sheet1!$B$1:$E$78,4,FALSE)</f>
        <v>50</v>
      </c>
      <c r="I5" s="3">
        <f t="shared" si="0"/>
        <v>1</v>
      </c>
      <c r="J5" s="3">
        <f>G5*6</f>
        <v>6</v>
      </c>
      <c r="K5" s="3">
        <v>25</v>
      </c>
      <c r="L5" s="3">
        <f t="shared" si="1"/>
        <v>82</v>
      </c>
      <c r="M5" s="18" t="s">
        <v>18</v>
      </c>
      <c r="O5" s="1"/>
      <c r="P5" s="1"/>
    </row>
    <row r="6" spans="1:16" s="4" customFormat="1">
      <c r="A6" s="6">
        <f t="shared" ref="A6:A15" si="2">A5+1</f>
        <v>3</v>
      </c>
      <c r="B6" s="2" t="s">
        <v>33</v>
      </c>
      <c r="C6" s="2" t="s">
        <v>34</v>
      </c>
      <c r="D6" s="2" t="s">
        <v>35</v>
      </c>
      <c r="E6" s="9" t="s">
        <v>16</v>
      </c>
      <c r="F6" s="2" t="s">
        <v>36</v>
      </c>
      <c r="G6" s="2">
        <v>2</v>
      </c>
      <c r="H6" s="3">
        <f>VLOOKUP(F6,[1]Sheet1!$B$1:$D$82,3,FALSE)</f>
        <v>73</v>
      </c>
      <c r="I6" s="3">
        <f t="shared" si="0"/>
        <v>2</v>
      </c>
      <c r="J6" s="3">
        <f>G6*12</f>
        <v>24</v>
      </c>
      <c r="K6" s="3">
        <v>25</v>
      </c>
      <c r="L6" s="3">
        <f t="shared" si="1"/>
        <v>197</v>
      </c>
      <c r="M6" s="18" t="s">
        <v>17</v>
      </c>
      <c r="O6" s="1"/>
      <c r="P6" s="1"/>
    </row>
    <row r="7" spans="1:16" s="4" customFormat="1">
      <c r="A7" s="6">
        <f t="shared" si="2"/>
        <v>4</v>
      </c>
      <c r="B7" s="2" t="s">
        <v>37</v>
      </c>
      <c r="C7" s="2" t="s">
        <v>38</v>
      </c>
      <c r="D7" s="2" t="s">
        <v>39</v>
      </c>
      <c r="E7" s="9" t="s">
        <v>16</v>
      </c>
      <c r="F7" s="2" t="s">
        <v>40</v>
      </c>
      <c r="G7" s="2">
        <v>2</v>
      </c>
      <c r="H7" s="3">
        <v>150</v>
      </c>
      <c r="I7" s="3">
        <f t="shared" si="0"/>
        <v>2</v>
      </c>
      <c r="J7" s="3">
        <f>G7*15</f>
        <v>30</v>
      </c>
      <c r="K7" s="3">
        <v>25</v>
      </c>
      <c r="L7" s="3">
        <f t="shared" si="1"/>
        <v>357</v>
      </c>
      <c r="M7" s="18" t="s">
        <v>19</v>
      </c>
      <c r="O7" s="1"/>
      <c r="P7" s="1"/>
    </row>
    <row r="8" spans="1:16" s="4" customFormat="1">
      <c r="A8" s="6">
        <f t="shared" si="2"/>
        <v>5</v>
      </c>
      <c r="B8" s="2" t="s">
        <v>41</v>
      </c>
      <c r="C8" s="2" t="s">
        <v>42</v>
      </c>
      <c r="D8" s="2" t="s">
        <v>43</v>
      </c>
      <c r="E8" s="9" t="s">
        <v>16</v>
      </c>
      <c r="F8" s="2" t="s">
        <v>44</v>
      </c>
      <c r="G8" s="2">
        <v>2</v>
      </c>
      <c r="H8" s="3">
        <f>VLOOKUP(F8,[1]Sheet1!$B$1:$D$82,3,FALSE)</f>
        <v>73</v>
      </c>
      <c r="I8" s="3">
        <f t="shared" si="0"/>
        <v>2</v>
      </c>
      <c r="J8" s="3">
        <f>G8*12</f>
        <v>24</v>
      </c>
      <c r="K8" s="3"/>
      <c r="L8" s="3">
        <f t="shared" si="1"/>
        <v>172</v>
      </c>
      <c r="M8" s="18" t="s">
        <v>17</v>
      </c>
      <c r="O8" s="1"/>
      <c r="P8" s="1"/>
    </row>
    <row r="9" spans="1:16" s="4" customFormat="1">
      <c r="A9" s="6"/>
      <c r="B9" s="2" t="s">
        <v>41</v>
      </c>
      <c r="C9" s="2" t="s">
        <v>42</v>
      </c>
      <c r="D9" s="2" t="s">
        <v>43</v>
      </c>
      <c r="E9" s="9" t="s">
        <v>16</v>
      </c>
      <c r="F9" s="2" t="s">
        <v>44</v>
      </c>
      <c r="G9" s="2">
        <v>2</v>
      </c>
      <c r="H9" s="3">
        <f>VLOOKUP(F9,[1]Sheet1!$B$1:$E$78,4,FALSE)</f>
        <v>45</v>
      </c>
      <c r="I9" s="3">
        <f t="shared" si="0"/>
        <v>2</v>
      </c>
      <c r="J9" s="3">
        <f>G9*6</f>
        <v>12</v>
      </c>
      <c r="K9" s="3">
        <v>25</v>
      </c>
      <c r="L9" s="3">
        <f t="shared" si="1"/>
        <v>129</v>
      </c>
      <c r="M9" s="18" t="s">
        <v>18</v>
      </c>
      <c r="O9" s="1"/>
      <c r="P9" s="1"/>
    </row>
    <row r="10" spans="1:16" s="4" customFormat="1">
      <c r="A10" s="6">
        <v>6</v>
      </c>
      <c r="B10" s="2" t="s">
        <v>45</v>
      </c>
      <c r="C10" s="2" t="s">
        <v>46</v>
      </c>
      <c r="D10" s="2" t="s">
        <v>47</v>
      </c>
      <c r="E10" s="9" t="s">
        <v>16</v>
      </c>
      <c r="F10" s="2" t="s">
        <v>21</v>
      </c>
      <c r="G10" s="2">
        <v>2</v>
      </c>
      <c r="H10" s="3">
        <f>VLOOKUP(F10,[1]Sheet1!$B$1:$D$82,3,FALSE)</f>
        <v>85</v>
      </c>
      <c r="I10" s="3">
        <f t="shared" si="0"/>
        <v>2</v>
      </c>
      <c r="J10" s="3">
        <f>G10*12</f>
        <v>24</v>
      </c>
      <c r="K10" s="3">
        <v>25</v>
      </c>
      <c r="L10" s="3">
        <f t="shared" si="1"/>
        <v>221</v>
      </c>
      <c r="M10" s="18" t="s">
        <v>17</v>
      </c>
      <c r="O10" s="1"/>
      <c r="P10" s="1"/>
    </row>
    <row r="11" spans="1:16" s="4" customFormat="1">
      <c r="A11" s="6">
        <f t="shared" si="2"/>
        <v>7</v>
      </c>
      <c r="B11" s="2" t="s">
        <v>48</v>
      </c>
      <c r="C11" s="2" t="s">
        <v>49</v>
      </c>
      <c r="D11" s="2" t="s">
        <v>50</v>
      </c>
      <c r="E11" s="9" t="s">
        <v>16</v>
      </c>
      <c r="F11" s="2" t="s">
        <v>25</v>
      </c>
      <c r="G11" s="2">
        <v>2</v>
      </c>
      <c r="H11" s="3">
        <f>VLOOKUP(F11,[1]Sheet1!$B$1:$D$82,3,FALSE)</f>
        <v>100</v>
      </c>
      <c r="I11" s="3">
        <f t="shared" si="0"/>
        <v>2</v>
      </c>
      <c r="J11" s="3">
        <f>G11*12</f>
        <v>24</v>
      </c>
      <c r="K11" s="3">
        <v>25</v>
      </c>
      <c r="L11" s="3">
        <f t="shared" si="1"/>
        <v>251</v>
      </c>
      <c r="M11" s="18" t="s">
        <v>17</v>
      </c>
      <c r="O11" s="1"/>
      <c r="P11" s="1"/>
    </row>
    <row r="12" spans="1:16" s="4" customFormat="1">
      <c r="A12" s="6">
        <f t="shared" si="2"/>
        <v>8</v>
      </c>
      <c r="B12" s="2" t="s">
        <v>48</v>
      </c>
      <c r="C12" s="2" t="s">
        <v>51</v>
      </c>
      <c r="D12" s="2" t="s">
        <v>52</v>
      </c>
      <c r="E12" s="9" t="s">
        <v>16</v>
      </c>
      <c r="F12" s="2" t="s">
        <v>22</v>
      </c>
      <c r="G12" s="2">
        <v>1</v>
      </c>
      <c r="H12" s="3">
        <f>VLOOKUP(F12,[1]Sheet1!$B$1:$D$82,3,FALSE)</f>
        <v>90</v>
      </c>
      <c r="I12" s="3">
        <f t="shared" si="0"/>
        <v>1</v>
      </c>
      <c r="J12" s="3">
        <f>G12*12</f>
        <v>12</v>
      </c>
      <c r="K12" s="3"/>
      <c r="L12" s="3">
        <f t="shared" si="1"/>
        <v>103</v>
      </c>
      <c r="M12" s="18" t="s">
        <v>17</v>
      </c>
      <c r="O12" s="1"/>
      <c r="P12" s="1"/>
    </row>
    <row r="13" spans="1:16" s="4" customFormat="1">
      <c r="A13" s="6"/>
      <c r="B13" s="2" t="s">
        <v>48</v>
      </c>
      <c r="C13" s="2" t="s">
        <v>51</v>
      </c>
      <c r="D13" s="2" t="s">
        <v>52</v>
      </c>
      <c r="E13" s="9" t="s">
        <v>16</v>
      </c>
      <c r="F13" s="2" t="s">
        <v>22</v>
      </c>
      <c r="G13" s="2">
        <v>9</v>
      </c>
      <c r="H13" s="3">
        <f>VLOOKUP(F13,[1]Sheet1!$B$1:$E$78,4,FALSE)</f>
        <v>50</v>
      </c>
      <c r="I13" s="3">
        <f t="shared" si="0"/>
        <v>9</v>
      </c>
      <c r="J13" s="3">
        <f>G13*6</f>
        <v>54</v>
      </c>
      <c r="K13" s="3">
        <v>25</v>
      </c>
      <c r="L13" s="3">
        <f t="shared" si="1"/>
        <v>538</v>
      </c>
      <c r="M13" s="18" t="s">
        <v>18</v>
      </c>
      <c r="O13" s="1"/>
      <c r="P13" s="1"/>
    </row>
    <row r="14" spans="1:16" s="4" customFormat="1">
      <c r="A14" s="6">
        <v>9</v>
      </c>
      <c r="B14" s="2" t="s">
        <v>53</v>
      </c>
      <c r="C14" s="2" t="s">
        <v>54</v>
      </c>
      <c r="D14" s="2" t="s">
        <v>55</v>
      </c>
      <c r="E14" s="9" t="s">
        <v>16</v>
      </c>
      <c r="F14" s="2" t="s">
        <v>23</v>
      </c>
      <c r="G14" s="2">
        <v>2</v>
      </c>
      <c r="H14" s="3">
        <f>VLOOKUP(F14,[1]Sheet1!$B$1:$E$78,4,FALSE)</f>
        <v>50</v>
      </c>
      <c r="I14" s="3">
        <f t="shared" si="0"/>
        <v>2</v>
      </c>
      <c r="J14" s="3">
        <f>G14*6</f>
        <v>12</v>
      </c>
      <c r="K14" s="3">
        <v>25</v>
      </c>
      <c r="L14" s="3">
        <f t="shared" si="1"/>
        <v>139</v>
      </c>
      <c r="M14" s="18" t="s">
        <v>18</v>
      </c>
      <c r="O14" s="1"/>
      <c r="P14" s="1"/>
    </row>
    <row r="15" spans="1:16" s="4" customFormat="1" ht="15.75" thickBot="1">
      <c r="A15" s="13">
        <f t="shared" si="2"/>
        <v>10</v>
      </c>
      <c r="B15" s="14" t="s">
        <v>53</v>
      </c>
      <c r="C15" s="14" t="s">
        <v>56</v>
      </c>
      <c r="D15" s="14" t="s">
        <v>57</v>
      </c>
      <c r="E15" s="21" t="s">
        <v>16</v>
      </c>
      <c r="F15" s="14" t="s">
        <v>58</v>
      </c>
      <c r="G15" s="14">
        <v>2</v>
      </c>
      <c r="H15" s="15">
        <f>VLOOKUP(F15,[1]Sheet1!$B$1:$D$82,3,FALSE)</f>
        <v>73</v>
      </c>
      <c r="I15" s="15">
        <f t="shared" si="0"/>
        <v>2</v>
      </c>
      <c r="J15" s="15">
        <f>G15*12</f>
        <v>24</v>
      </c>
      <c r="K15" s="15">
        <v>25</v>
      </c>
      <c r="L15" s="15">
        <f t="shared" si="1"/>
        <v>197</v>
      </c>
      <c r="M15" s="19" t="s">
        <v>17</v>
      </c>
      <c r="O15" s="1"/>
      <c r="P15" s="1"/>
    </row>
    <row r="16" spans="1:16" s="4" customFormat="1" ht="15.75" thickBot="1">
      <c r="A16" s="46" t="s">
        <v>59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22">
        <f>SUM(L4:L15)</f>
        <v>2981</v>
      </c>
      <c r="M16" s="16"/>
      <c r="O16" s="1"/>
      <c r="P16" s="1"/>
    </row>
    <row r="17" spans="1:16" s="4" customFormat="1" ht="15.75" thickBot="1">
      <c r="A17" s="7"/>
      <c r="B17"/>
      <c r="C17"/>
      <c r="D17"/>
      <c r="E17"/>
      <c r="F17"/>
      <c r="G17" s="27">
        <f>SUM(G4:G15)</f>
        <v>37</v>
      </c>
      <c r="H17" s="8"/>
      <c r="I17" s="8"/>
      <c r="J17" s="8"/>
      <c r="K17" s="8"/>
      <c r="L17" s="8"/>
      <c r="M17"/>
      <c r="O17" s="1"/>
      <c r="P17" s="1"/>
    </row>
    <row r="18" spans="1:16" ht="15" customHeight="1">
      <c r="A18" s="31" t="s">
        <v>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</row>
    <row r="19" spans="1:16" ht="15.75" customHeight="1" thickBot="1">
      <c r="A19" s="43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6" ht="30" customHeight="1" thickBot="1">
      <c r="A20" s="28" t="s">
        <v>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</row>
  </sheetData>
  <mergeCells count="8">
    <mergeCell ref="A20:M20"/>
    <mergeCell ref="A18:M18"/>
    <mergeCell ref="I1:M1"/>
    <mergeCell ref="A1:H1"/>
    <mergeCell ref="I2:M2"/>
    <mergeCell ref="A2:H2"/>
    <mergeCell ref="A19:M19"/>
    <mergeCell ref="A16:K16"/>
  </mergeCells>
  <pageMargins left="0.31496062992125984" right="0.15748031496062992" top="0.70866141732283472" bottom="0.55118110236220474" header="0.19685039370078741" footer="0.15748031496062992"/>
  <pageSetup scale="8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2025-04-09T06:52:48Z</cp:lastPrinted>
  <dcterms:created xsi:type="dcterms:W3CDTF">2022-03-21T07:07:09Z</dcterms:created>
  <dcterms:modified xsi:type="dcterms:W3CDTF">2025-04-09T06:52:50Z</dcterms:modified>
</cp:coreProperties>
</file>