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Consignment!$H$1:$H$25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M22" s="1"/>
  <c r="J4"/>
  <c r="I5"/>
  <c r="I6"/>
  <c r="M6" s="1"/>
  <c r="I7"/>
  <c r="M7" s="1"/>
  <c r="I8"/>
  <c r="I9"/>
  <c r="M9" s="1"/>
  <c r="I10"/>
  <c r="M10" s="1"/>
  <c r="I11"/>
  <c r="M11" s="1"/>
  <c r="I12"/>
  <c r="I13"/>
  <c r="M13" s="1"/>
  <c r="I14"/>
  <c r="M14" s="1"/>
  <c r="I15"/>
  <c r="M15" s="1"/>
  <c r="I16"/>
  <c r="I17"/>
  <c r="M17" s="1"/>
  <c r="I18"/>
  <c r="M18" s="1"/>
  <c r="I19"/>
  <c r="M19" s="1"/>
  <c r="I20"/>
  <c r="I21"/>
  <c r="M21" s="1"/>
  <c r="I4"/>
  <c r="M4" s="1"/>
  <c r="M20" l="1"/>
  <c r="M16"/>
  <c r="M12"/>
  <c r="M5"/>
  <c r="M23" s="1"/>
  <c r="M8"/>
</calcChain>
</file>

<file path=xl/sharedStrings.xml><?xml version="1.0" encoding="utf-8"?>
<sst xmlns="http://schemas.openxmlformats.org/spreadsheetml/2006/main" count="114" uniqueCount="85">
  <si>
    <t>JA/66</t>
  </si>
  <si>
    <t>28/5/2025</t>
  </si>
  <si>
    <t>589</t>
  </si>
  <si>
    <t>02/5/2025</t>
  </si>
  <si>
    <t>347</t>
  </si>
  <si>
    <t>03/5/2025</t>
  </si>
  <si>
    <t>01/5/2025</t>
  </si>
  <si>
    <t>350</t>
  </si>
  <si>
    <t>338</t>
  </si>
  <si>
    <t>344</t>
  </si>
  <si>
    <t>380</t>
  </si>
  <si>
    <t>379</t>
  </si>
  <si>
    <t>06/5/2025</t>
  </si>
  <si>
    <t>348</t>
  </si>
  <si>
    <t>323</t>
  </si>
  <si>
    <t>08/5/2025</t>
  </si>
  <si>
    <t>325</t>
  </si>
  <si>
    <t>327</t>
  </si>
  <si>
    <t>12/5/2025</t>
  </si>
  <si>
    <t>447</t>
  </si>
  <si>
    <t>15/5/2025</t>
  </si>
  <si>
    <t>0466</t>
  </si>
  <si>
    <t>0467</t>
  </si>
  <si>
    <t>16/5/2025</t>
  </si>
  <si>
    <t>0476</t>
  </si>
  <si>
    <t>19/5/2025</t>
  </si>
  <si>
    <t>0505</t>
  </si>
  <si>
    <t>515</t>
  </si>
  <si>
    <t>24/5/2025</t>
  </si>
  <si>
    <t>0561</t>
  </si>
  <si>
    <t>559</t>
  </si>
  <si>
    <t>SL</t>
  </si>
  <si>
    <t>DATE</t>
  </si>
  <si>
    <t>LR NO</t>
  </si>
  <si>
    <t>INV NO</t>
  </si>
  <si>
    <t>FROM</t>
  </si>
  <si>
    <t>TO</t>
  </si>
  <si>
    <t>WEIGHT</t>
  </si>
  <si>
    <t>CASE</t>
  </si>
  <si>
    <t>NIMAPARA</t>
  </si>
  <si>
    <t>ANGUL</t>
  </si>
  <si>
    <t>BALASORE</t>
  </si>
  <si>
    <t>JAJPUR TOWN</t>
  </si>
  <si>
    <t>BHADRAK</t>
  </si>
  <si>
    <t>REMUNA</t>
  </si>
  <si>
    <t>RAJKANIKA</t>
  </si>
  <si>
    <t>CHARAMPA</t>
  </si>
  <si>
    <t>PURI</t>
  </si>
  <si>
    <t>RAHAMA</t>
  </si>
  <si>
    <t>JAJPUR ROAD</t>
  </si>
  <si>
    <t>BALUGAON</t>
  </si>
  <si>
    <t>ANANDAPUR</t>
  </si>
  <si>
    <t>KURUDA</t>
  </si>
  <si>
    <t>DHUSURI</t>
  </si>
  <si>
    <t>CTC</t>
  </si>
  <si>
    <t>JA/02164</t>
  </si>
  <si>
    <t>JA/02216</t>
  </si>
  <si>
    <t>JA/02257</t>
  </si>
  <si>
    <t>JA/02298</t>
  </si>
  <si>
    <t>JA/02434</t>
  </si>
  <si>
    <t>JA/02435</t>
  </si>
  <si>
    <t>JA/02549</t>
  </si>
  <si>
    <t>JA/02584</t>
  </si>
  <si>
    <t>JA/02663</t>
  </si>
  <si>
    <t>JA/02770</t>
  </si>
  <si>
    <t>JA/02991</t>
  </si>
  <si>
    <t>JA/03067</t>
  </si>
  <si>
    <t>JA/03068</t>
  </si>
  <si>
    <t>JA/03213</t>
  </si>
  <si>
    <t>JA/03391</t>
  </si>
  <si>
    <t>JA/03609</t>
  </si>
  <si>
    <t>JA/03749</t>
  </si>
  <si>
    <t>JA/03818</t>
  </si>
  <si>
    <t>BHUBAN</t>
  </si>
  <si>
    <t>RATE</t>
  </si>
  <si>
    <t>HLM</t>
  </si>
  <si>
    <t>DD.CH.</t>
  </si>
  <si>
    <t>LR.CH</t>
  </si>
  <si>
    <t>AMOUNT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</si>
  <si>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</si>
  <si>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</si>
  <si>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</si>
  <si>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</si>
  <si>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Bill Date: 31/05/2025
Bill NO : 7223
Total Amount : 13666.00
</t>
  </si>
  <si>
    <t>(RUPEES THIRTEEN THOUSAND SIX HUNDRED SIXTY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</si>
</sst>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447675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29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6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79</v>
      </c>
      <c r="K1" s="15"/>
      <c r="L1" s="15"/>
      <c r="M1" s="15"/>
    </row>
    <row r="2" spans="1:13" s="6" customFormat="1" ht="60.75" customHeight="1">
      <c r="A2" s="12" t="s">
        <v>80</v>
      </c>
      <c r="B2" s="13"/>
      <c r="C2" s="13"/>
      <c r="D2" s="13"/>
      <c r="E2" s="13"/>
      <c r="F2" s="13"/>
      <c r="G2" s="13"/>
      <c r="H2" s="13"/>
      <c r="I2" s="14"/>
      <c r="J2" s="15" t="s">
        <v>83</v>
      </c>
      <c r="K2" s="15"/>
      <c r="L2" s="15"/>
      <c r="M2" s="15"/>
    </row>
    <row r="3" spans="1:13" s="4" customFormat="1">
      <c r="A3" s="2" t="s">
        <v>31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38</v>
      </c>
      <c r="H3" s="2" t="s">
        <v>37</v>
      </c>
      <c r="I3" s="2" t="s">
        <v>74</v>
      </c>
      <c r="J3" s="2" t="s">
        <v>75</v>
      </c>
      <c r="K3" s="2" t="s">
        <v>76</v>
      </c>
      <c r="L3" s="2" t="s">
        <v>77</v>
      </c>
      <c r="M3" s="2" t="s">
        <v>78</v>
      </c>
    </row>
    <row r="4" spans="1:13">
      <c r="A4" s="1">
        <v>1</v>
      </c>
      <c r="B4" s="1" t="s">
        <v>6</v>
      </c>
      <c r="C4" s="1" t="s">
        <v>56</v>
      </c>
      <c r="D4" s="1" t="s">
        <v>7</v>
      </c>
      <c r="E4" s="1" t="s">
        <v>54</v>
      </c>
      <c r="F4" s="1" t="s">
        <v>41</v>
      </c>
      <c r="G4" s="1">
        <v>16</v>
      </c>
      <c r="H4" s="9">
        <v>150</v>
      </c>
      <c r="I4" s="5">
        <f>VLOOKUP(F4,[1]SACHIDANANDA!$C$4:$D$156,2,FALSE)</f>
        <v>3</v>
      </c>
      <c r="J4" s="5">
        <f>G4*2</f>
        <v>32</v>
      </c>
      <c r="K4" s="5">
        <f>G4*15</f>
        <v>240</v>
      </c>
      <c r="L4" s="5">
        <v>30</v>
      </c>
      <c r="M4" s="5">
        <f>H4*I4+J4+K4+L4</f>
        <v>752</v>
      </c>
    </row>
    <row r="5" spans="1:13">
      <c r="A5" s="1">
        <v>2</v>
      </c>
      <c r="B5" s="1" t="s">
        <v>6</v>
      </c>
      <c r="C5" s="1" t="s">
        <v>57</v>
      </c>
      <c r="D5" s="1" t="s">
        <v>8</v>
      </c>
      <c r="E5" s="1" t="s">
        <v>54</v>
      </c>
      <c r="F5" s="1" t="s">
        <v>42</v>
      </c>
      <c r="G5" s="1">
        <v>1</v>
      </c>
      <c r="H5" s="9">
        <v>20</v>
      </c>
      <c r="I5" s="5">
        <f>VLOOKUP(F5,[1]SACHIDANANDA!$C$4:$D$156,2,FALSE)</f>
        <v>3</v>
      </c>
      <c r="J5" s="5">
        <f t="shared" ref="J5:J22" si="0">G5*2</f>
        <v>2</v>
      </c>
      <c r="K5" s="5">
        <f t="shared" ref="K5:K22" si="1">G5*15</f>
        <v>15</v>
      </c>
      <c r="L5" s="5">
        <v>30</v>
      </c>
      <c r="M5" s="5">
        <f>50*I5+J5+K5+L5</f>
        <v>197</v>
      </c>
    </row>
    <row r="6" spans="1:13">
      <c r="A6" s="1">
        <v>3</v>
      </c>
      <c r="B6" s="1" t="s">
        <v>3</v>
      </c>
      <c r="C6" s="1" t="s">
        <v>55</v>
      </c>
      <c r="D6" s="1" t="s">
        <v>4</v>
      </c>
      <c r="E6" s="1" t="s">
        <v>54</v>
      </c>
      <c r="F6" s="1" t="s">
        <v>40</v>
      </c>
      <c r="G6" s="1">
        <v>1</v>
      </c>
      <c r="H6" s="9">
        <v>20</v>
      </c>
      <c r="I6" s="5">
        <f>VLOOKUP(F6,[1]SACHIDANANDA!$C$4:$D$156,2,FALSE)</f>
        <v>3</v>
      </c>
      <c r="J6" s="5">
        <f t="shared" si="0"/>
        <v>2</v>
      </c>
      <c r="K6" s="5">
        <f t="shared" si="1"/>
        <v>15</v>
      </c>
      <c r="L6" s="5">
        <v>30</v>
      </c>
      <c r="M6" s="5">
        <f>50*I6+J6+K6+L6</f>
        <v>197</v>
      </c>
    </row>
    <row r="7" spans="1:13">
      <c r="A7" s="1">
        <v>4</v>
      </c>
      <c r="B7" s="1" t="s">
        <v>3</v>
      </c>
      <c r="C7" s="1" t="s">
        <v>64</v>
      </c>
      <c r="D7" s="1" t="s">
        <v>17</v>
      </c>
      <c r="E7" s="1" t="s">
        <v>54</v>
      </c>
      <c r="F7" s="1" t="s">
        <v>47</v>
      </c>
      <c r="G7" s="1">
        <v>4</v>
      </c>
      <c r="H7" s="9">
        <v>80</v>
      </c>
      <c r="I7" s="5">
        <f>VLOOKUP(F7,[1]SACHIDANANDA!$C$4:$D$156,2,FALSE)</f>
        <v>3</v>
      </c>
      <c r="J7" s="5">
        <f t="shared" si="0"/>
        <v>8</v>
      </c>
      <c r="K7" s="5">
        <f t="shared" si="1"/>
        <v>60</v>
      </c>
      <c r="L7" s="5">
        <v>30</v>
      </c>
      <c r="M7" s="5">
        <f t="shared" ref="M7:M22" si="2">H7*I7+J7+K7+L7</f>
        <v>338</v>
      </c>
    </row>
    <row r="8" spans="1:13">
      <c r="A8" s="1">
        <v>5</v>
      </c>
      <c r="B8" s="1" t="s">
        <v>5</v>
      </c>
      <c r="C8" s="1" t="s">
        <v>58</v>
      </c>
      <c r="D8" s="1" t="s">
        <v>9</v>
      </c>
      <c r="E8" s="1" t="s">
        <v>54</v>
      </c>
      <c r="F8" s="1" t="s">
        <v>43</v>
      </c>
      <c r="G8" s="1">
        <v>6</v>
      </c>
      <c r="H8" s="9">
        <v>120</v>
      </c>
      <c r="I8" s="5">
        <f>VLOOKUP(F8,[1]SACHIDANANDA!$C$4:$D$156,2,FALSE)</f>
        <v>3</v>
      </c>
      <c r="J8" s="5">
        <f t="shared" si="0"/>
        <v>12</v>
      </c>
      <c r="K8" s="5">
        <f t="shared" si="1"/>
        <v>90</v>
      </c>
      <c r="L8" s="5">
        <v>30</v>
      </c>
      <c r="M8" s="5">
        <f t="shared" si="2"/>
        <v>492</v>
      </c>
    </row>
    <row r="9" spans="1:13">
      <c r="A9" s="1">
        <v>6</v>
      </c>
      <c r="B9" s="1" t="s">
        <v>5</v>
      </c>
      <c r="C9" s="1" t="s">
        <v>59</v>
      </c>
      <c r="D9" s="1" t="s">
        <v>10</v>
      </c>
      <c r="E9" s="1" t="s">
        <v>54</v>
      </c>
      <c r="F9" s="1" t="s">
        <v>44</v>
      </c>
      <c r="G9" s="1">
        <v>1</v>
      </c>
      <c r="H9" s="9">
        <v>20</v>
      </c>
      <c r="I9" s="5">
        <f>VLOOKUP(F9,[1]SACHIDANANDA!$C$4:$D$156,2,FALSE)</f>
        <v>3</v>
      </c>
      <c r="J9" s="5">
        <f t="shared" si="0"/>
        <v>2</v>
      </c>
      <c r="K9" s="5">
        <f t="shared" si="1"/>
        <v>15</v>
      </c>
      <c r="L9" s="5">
        <v>30</v>
      </c>
      <c r="M9" s="5">
        <f>50*I9+J9+K9+L9</f>
        <v>197</v>
      </c>
    </row>
    <row r="10" spans="1:13">
      <c r="A10" s="1">
        <v>7</v>
      </c>
      <c r="B10" s="1" t="s">
        <v>5</v>
      </c>
      <c r="C10" s="1" t="s">
        <v>60</v>
      </c>
      <c r="D10" s="1" t="s">
        <v>11</v>
      </c>
      <c r="E10" s="1" t="s">
        <v>54</v>
      </c>
      <c r="F10" s="1" t="s">
        <v>41</v>
      </c>
      <c r="G10" s="1">
        <v>8</v>
      </c>
      <c r="H10" s="9">
        <v>30</v>
      </c>
      <c r="I10" s="5">
        <f>VLOOKUP(F10,[1]SACHIDANANDA!$C$4:$D$156,2,FALSE)</f>
        <v>3</v>
      </c>
      <c r="J10" s="5">
        <f t="shared" si="0"/>
        <v>16</v>
      </c>
      <c r="K10" s="5">
        <f t="shared" si="1"/>
        <v>120</v>
      </c>
      <c r="L10" s="5">
        <v>30</v>
      </c>
      <c r="M10" s="5">
        <f>50*I10+J10+K10+L10</f>
        <v>316</v>
      </c>
    </row>
    <row r="11" spans="1:13">
      <c r="A11" s="1">
        <v>8</v>
      </c>
      <c r="B11" s="1" t="s">
        <v>5</v>
      </c>
      <c r="C11" s="1" t="s">
        <v>62</v>
      </c>
      <c r="D11" s="1" t="s">
        <v>14</v>
      </c>
      <c r="E11" s="1" t="s">
        <v>54</v>
      </c>
      <c r="F11" s="3" t="s">
        <v>73</v>
      </c>
      <c r="G11" s="1">
        <v>20</v>
      </c>
      <c r="H11" s="9">
        <v>400</v>
      </c>
      <c r="I11" s="5">
        <f>VLOOKUP(F11,[1]SACHIDANANDA!$C$4:$D$156,2,FALSE)</f>
        <v>3</v>
      </c>
      <c r="J11" s="5">
        <f t="shared" si="0"/>
        <v>40</v>
      </c>
      <c r="K11" s="5">
        <f t="shared" si="1"/>
        <v>300</v>
      </c>
      <c r="L11" s="5">
        <v>30</v>
      </c>
      <c r="M11" s="5">
        <f t="shared" si="2"/>
        <v>1570</v>
      </c>
    </row>
    <row r="12" spans="1:13">
      <c r="A12" s="1">
        <v>9</v>
      </c>
      <c r="B12" s="1" t="s">
        <v>12</v>
      </c>
      <c r="C12" s="1" t="s">
        <v>61</v>
      </c>
      <c r="D12" s="1" t="s">
        <v>13</v>
      </c>
      <c r="E12" s="1" t="s">
        <v>54</v>
      </c>
      <c r="F12" s="1" t="s">
        <v>45</v>
      </c>
      <c r="G12" s="1">
        <v>20</v>
      </c>
      <c r="H12" s="9">
        <v>300</v>
      </c>
      <c r="I12" s="5">
        <f>VLOOKUP(F12,[1]SACHIDANANDA!$C$4:$D$156,2,FALSE)</f>
        <v>3.65</v>
      </c>
      <c r="J12" s="5">
        <f t="shared" si="0"/>
        <v>40</v>
      </c>
      <c r="K12" s="5">
        <f t="shared" si="1"/>
        <v>300</v>
      </c>
      <c r="L12" s="5">
        <v>30</v>
      </c>
      <c r="M12" s="5">
        <f t="shared" si="2"/>
        <v>1465</v>
      </c>
    </row>
    <row r="13" spans="1:13">
      <c r="A13" s="1">
        <v>10</v>
      </c>
      <c r="B13" s="1" t="s">
        <v>15</v>
      </c>
      <c r="C13" s="1" t="s">
        <v>63</v>
      </c>
      <c r="D13" s="1" t="s">
        <v>16</v>
      </c>
      <c r="E13" s="1" t="s">
        <v>54</v>
      </c>
      <c r="F13" s="1" t="s">
        <v>46</v>
      </c>
      <c r="G13" s="1">
        <v>9</v>
      </c>
      <c r="H13" s="9">
        <v>170</v>
      </c>
      <c r="I13" s="5">
        <f>VLOOKUP(F13,[1]SACHIDANANDA!$C$4:$D$156,2,FALSE)</f>
        <v>3</v>
      </c>
      <c r="J13" s="5">
        <f t="shared" si="0"/>
        <v>18</v>
      </c>
      <c r="K13" s="5">
        <f t="shared" si="1"/>
        <v>135</v>
      </c>
      <c r="L13" s="5">
        <v>30</v>
      </c>
      <c r="M13" s="5">
        <f t="shared" si="2"/>
        <v>693</v>
      </c>
    </row>
    <row r="14" spans="1:13">
      <c r="A14" s="1">
        <v>11</v>
      </c>
      <c r="B14" s="1" t="s">
        <v>18</v>
      </c>
      <c r="C14" s="1" t="s">
        <v>65</v>
      </c>
      <c r="D14" s="1" t="s">
        <v>19</v>
      </c>
      <c r="E14" s="1" t="s">
        <v>54</v>
      </c>
      <c r="F14" s="1" t="s">
        <v>48</v>
      </c>
      <c r="G14" s="1">
        <v>13</v>
      </c>
      <c r="H14" s="9">
        <v>300</v>
      </c>
      <c r="I14" s="5">
        <f>VLOOKUP(F14,[1]SACHIDANANDA!$C$4:$D$156,2,FALSE)</f>
        <v>3</v>
      </c>
      <c r="J14" s="5">
        <f t="shared" si="0"/>
        <v>26</v>
      </c>
      <c r="K14" s="5">
        <f t="shared" si="1"/>
        <v>195</v>
      </c>
      <c r="L14" s="5">
        <v>30</v>
      </c>
      <c r="M14" s="5">
        <f t="shared" si="2"/>
        <v>1151</v>
      </c>
    </row>
    <row r="15" spans="1:13">
      <c r="A15" s="1">
        <v>12</v>
      </c>
      <c r="B15" s="1" t="s">
        <v>20</v>
      </c>
      <c r="C15" s="1" t="s">
        <v>66</v>
      </c>
      <c r="D15" s="1" t="s">
        <v>21</v>
      </c>
      <c r="E15" s="1" t="s">
        <v>54</v>
      </c>
      <c r="F15" s="1" t="s">
        <v>42</v>
      </c>
      <c r="G15" s="1">
        <v>6</v>
      </c>
      <c r="H15" s="9">
        <v>120</v>
      </c>
      <c r="I15" s="5">
        <f>VLOOKUP(F15,[1]SACHIDANANDA!$C$4:$D$156,2,FALSE)</f>
        <v>3</v>
      </c>
      <c r="J15" s="5">
        <f t="shared" si="0"/>
        <v>12</v>
      </c>
      <c r="K15" s="5">
        <f t="shared" si="1"/>
        <v>90</v>
      </c>
      <c r="L15" s="5">
        <v>30</v>
      </c>
      <c r="M15" s="5">
        <f t="shared" si="2"/>
        <v>492</v>
      </c>
    </row>
    <row r="16" spans="1:13">
      <c r="A16" s="1">
        <v>13</v>
      </c>
      <c r="B16" s="1" t="s">
        <v>20</v>
      </c>
      <c r="C16" s="1" t="s">
        <v>67</v>
      </c>
      <c r="D16" s="1" t="s">
        <v>22</v>
      </c>
      <c r="E16" s="1" t="s">
        <v>54</v>
      </c>
      <c r="F16" s="1" t="s">
        <v>49</v>
      </c>
      <c r="G16" s="1">
        <v>6</v>
      </c>
      <c r="H16" s="9">
        <v>130</v>
      </c>
      <c r="I16" s="5">
        <f>VLOOKUP(F16,[1]SACHIDANANDA!$C$4:$D$156,2,FALSE)</f>
        <v>3</v>
      </c>
      <c r="J16" s="5">
        <f t="shared" si="0"/>
        <v>12</v>
      </c>
      <c r="K16" s="5">
        <f t="shared" si="1"/>
        <v>90</v>
      </c>
      <c r="L16" s="5">
        <v>30</v>
      </c>
      <c r="M16" s="5">
        <f t="shared" si="2"/>
        <v>522</v>
      </c>
    </row>
    <row r="17" spans="1:13">
      <c r="A17" s="1">
        <v>14</v>
      </c>
      <c r="B17" s="1" t="s">
        <v>23</v>
      </c>
      <c r="C17" s="1" t="s">
        <v>68</v>
      </c>
      <c r="D17" s="1" t="s">
        <v>24</v>
      </c>
      <c r="E17" s="1" t="s">
        <v>54</v>
      </c>
      <c r="F17" s="1" t="s">
        <v>50</v>
      </c>
      <c r="G17" s="1">
        <v>2</v>
      </c>
      <c r="H17" s="9">
        <v>30</v>
      </c>
      <c r="I17" s="5">
        <f>VLOOKUP(F17,[1]SACHIDANANDA!$C$4:$D$156,2,FALSE)</f>
        <v>3</v>
      </c>
      <c r="J17" s="5">
        <f t="shared" si="0"/>
        <v>4</v>
      </c>
      <c r="K17" s="5">
        <f t="shared" si="1"/>
        <v>30</v>
      </c>
      <c r="L17" s="5">
        <v>30</v>
      </c>
      <c r="M17" s="5">
        <f>50*I17+J17+K17+L17</f>
        <v>214</v>
      </c>
    </row>
    <row r="18" spans="1:13">
      <c r="A18" s="1">
        <v>15</v>
      </c>
      <c r="B18" s="1" t="s">
        <v>25</v>
      </c>
      <c r="C18" s="1" t="s">
        <v>69</v>
      </c>
      <c r="D18" s="1" t="s">
        <v>26</v>
      </c>
      <c r="E18" s="1" t="s">
        <v>54</v>
      </c>
      <c r="F18" s="1" t="s">
        <v>45</v>
      </c>
      <c r="G18" s="1">
        <v>4</v>
      </c>
      <c r="H18" s="9">
        <v>70</v>
      </c>
      <c r="I18" s="5">
        <f>VLOOKUP(F18,[1]SACHIDANANDA!$C$4:$D$156,2,FALSE)</f>
        <v>3.65</v>
      </c>
      <c r="J18" s="5">
        <f t="shared" si="0"/>
        <v>8</v>
      </c>
      <c r="K18" s="5">
        <f t="shared" si="1"/>
        <v>60</v>
      </c>
      <c r="L18" s="5">
        <v>30</v>
      </c>
      <c r="M18" s="5">
        <f t="shared" si="2"/>
        <v>353.5</v>
      </c>
    </row>
    <row r="19" spans="1:13">
      <c r="A19" s="1">
        <v>16</v>
      </c>
      <c r="B19" s="1" t="s">
        <v>25</v>
      </c>
      <c r="C19" s="1" t="s">
        <v>70</v>
      </c>
      <c r="D19" s="1" t="s">
        <v>27</v>
      </c>
      <c r="E19" s="1" t="s">
        <v>54</v>
      </c>
      <c r="F19" s="1" t="s">
        <v>51</v>
      </c>
      <c r="G19" s="1">
        <v>6</v>
      </c>
      <c r="H19" s="9">
        <v>150</v>
      </c>
      <c r="I19" s="5">
        <f>VLOOKUP(F19,[1]SACHIDANANDA!$C$4:$D$156,2,FALSE)</f>
        <v>3</v>
      </c>
      <c r="J19" s="5">
        <f t="shared" si="0"/>
        <v>12</v>
      </c>
      <c r="K19" s="5">
        <f t="shared" si="1"/>
        <v>90</v>
      </c>
      <c r="L19" s="5">
        <v>30</v>
      </c>
      <c r="M19" s="5">
        <f t="shared" si="2"/>
        <v>582</v>
      </c>
    </row>
    <row r="20" spans="1:13">
      <c r="A20" s="1">
        <v>17</v>
      </c>
      <c r="B20" s="1" t="s">
        <v>28</v>
      </c>
      <c r="C20" s="1" t="s">
        <v>71</v>
      </c>
      <c r="D20" s="1" t="s">
        <v>29</v>
      </c>
      <c r="E20" s="1" t="s">
        <v>54</v>
      </c>
      <c r="F20" s="1" t="s">
        <v>52</v>
      </c>
      <c r="G20" s="1">
        <v>10</v>
      </c>
      <c r="H20" s="9">
        <v>160</v>
      </c>
      <c r="I20" s="5">
        <f>VLOOKUP(F20,[1]SACHIDANANDA!$C$4:$D$156,2,FALSE)</f>
        <v>3</v>
      </c>
      <c r="J20" s="5">
        <f t="shared" si="0"/>
        <v>20</v>
      </c>
      <c r="K20" s="5">
        <f t="shared" si="1"/>
        <v>150</v>
      </c>
      <c r="L20" s="5">
        <v>30</v>
      </c>
      <c r="M20" s="5">
        <f t="shared" si="2"/>
        <v>680</v>
      </c>
    </row>
    <row r="21" spans="1:13">
      <c r="A21" s="1">
        <v>18</v>
      </c>
      <c r="B21" s="1" t="s">
        <v>28</v>
      </c>
      <c r="C21" s="1" t="s">
        <v>72</v>
      </c>
      <c r="D21" s="1" t="s">
        <v>30</v>
      </c>
      <c r="E21" s="1" t="s">
        <v>54</v>
      </c>
      <c r="F21" s="1" t="s">
        <v>53</v>
      </c>
      <c r="G21" s="1">
        <v>20</v>
      </c>
      <c r="H21" s="9">
        <v>500</v>
      </c>
      <c r="I21" s="5">
        <f>VLOOKUP(F21,[1]SACHIDANANDA!$C$4:$D$156,2,FALSE)</f>
        <v>3</v>
      </c>
      <c r="J21" s="5">
        <f t="shared" si="0"/>
        <v>40</v>
      </c>
      <c r="K21" s="5">
        <f t="shared" si="1"/>
        <v>300</v>
      </c>
      <c r="L21" s="5">
        <v>30</v>
      </c>
      <c r="M21" s="5">
        <f t="shared" si="2"/>
        <v>1870</v>
      </c>
    </row>
    <row r="22" spans="1:13">
      <c r="A22" s="1">
        <v>19</v>
      </c>
      <c r="B22" s="1" t="s">
        <v>1</v>
      </c>
      <c r="C22" s="1" t="s">
        <v>0</v>
      </c>
      <c r="D22" s="1" t="s">
        <v>2</v>
      </c>
      <c r="E22" s="1" t="s">
        <v>54</v>
      </c>
      <c r="F22" s="1" t="s">
        <v>39</v>
      </c>
      <c r="G22" s="1">
        <v>3</v>
      </c>
      <c r="H22" s="9">
        <v>501</v>
      </c>
      <c r="I22" s="5">
        <v>3</v>
      </c>
      <c r="J22" s="5">
        <f t="shared" si="0"/>
        <v>6</v>
      </c>
      <c r="K22" s="5">
        <f t="shared" si="1"/>
        <v>45</v>
      </c>
      <c r="L22" s="5">
        <v>30</v>
      </c>
      <c r="M22" s="5">
        <f t="shared" si="2"/>
        <v>1584</v>
      </c>
    </row>
    <row r="23" spans="1:13" s="8" customFormat="1">
      <c r="A23" s="16" t="s">
        <v>84</v>
      </c>
      <c r="B23" s="17"/>
      <c r="C23" s="17"/>
      <c r="D23" s="17"/>
      <c r="E23" s="17"/>
      <c r="F23" s="17"/>
      <c r="G23" s="17"/>
      <c r="H23" s="17"/>
      <c r="I23" s="18"/>
      <c r="J23" s="18"/>
      <c r="K23" s="18"/>
      <c r="L23" s="19"/>
      <c r="M23" s="7">
        <f>ROUND(SUM(M4:M22),0)</f>
        <v>13666</v>
      </c>
    </row>
    <row r="24" spans="1:13" s="8" customFormat="1" ht="30" customHeight="1">
      <c r="A24" s="10" t="s">
        <v>82</v>
      </c>
      <c r="B24" s="10"/>
      <c r="C24" s="10"/>
      <c r="D24" s="10"/>
      <c r="E24" s="10"/>
      <c r="F24" s="10"/>
      <c r="G24" s="10"/>
      <c r="H24" s="10"/>
      <c r="I24" s="11"/>
      <c r="J24" s="11"/>
      <c r="K24" s="11"/>
      <c r="L24" s="11"/>
      <c r="M24" s="11"/>
    </row>
    <row r="25" spans="1:13" s="8" customFormat="1" ht="30" customHeight="1">
      <c r="A25" s="10" t="s">
        <v>81</v>
      </c>
      <c r="B25" s="10"/>
      <c r="C25" s="10"/>
      <c r="D25" s="10"/>
      <c r="E25" s="10"/>
      <c r="F25" s="10"/>
      <c r="G25" s="10"/>
      <c r="H25" s="10"/>
      <c r="I25" s="11"/>
      <c r="J25" s="11"/>
      <c r="K25" s="11"/>
      <c r="L25" s="11"/>
      <c r="M25" s="11"/>
    </row>
  </sheetData>
  <sortState ref="B2:H20">
    <sortCondition ref="B2:B20"/>
  </sortState>
  <mergeCells count="7">
    <mergeCell ref="A25:M25"/>
    <mergeCell ref="A1:I1"/>
    <mergeCell ref="J1:M1"/>
    <mergeCell ref="A2:I2"/>
    <mergeCell ref="J2:M2"/>
    <mergeCell ref="A23:L23"/>
    <mergeCell ref="A24:M24"/>
  </mergeCells>
  <conditionalFormatting sqref="C23:C25">
    <cfRule type="duplicateValues" dxfId="0" priority="1"/>
  </conditionalFormatting>
  <pageMargins left="0.2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2025-06-19T11:05:37Z</cp:lastPrinted>
  <dcterms:created xsi:type="dcterms:W3CDTF">2025-06-18T05:14:06Z</dcterms:created>
  <dcterms:modified xsi:type="dcterms:W3CDTF">2025-06-19T11:05:41Z</dcterms:modified>
</cp:coreProperties>
</file>