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70" yWindow="570" windowWidth="17895" windowHeight="8895"/>
  </bookViews>
  <sheets>
    <sheet name="Invoice" sheetId="1" r:id="rId1"/>
    <sheet name="Sheet1" sheetId="3" r:id="rId2"/>
  </sheets>
  <externalReferences>
    <externalReference r:id="rId3"/>
  </externalReferences>
  <definedNames>
    <definedName name="_xlnm._FilterDatabase" localSheetId="0" hidden="1">Invoice!$A$3:$R$75</definedName>
    <definedName name="_xlnm.Print_Titles" localSheetId="0">Invoice!$2:$3</definedName>
  </definedNames>
  <calcPr calcId="124519"/>
</workbook>
</file>

<file path=xl/calcChain.xml><?xml version="1.0" encoding="utf-8"?>
<calcChain xmlns="http://schemas.openxmlformats.org/spreadsheetml/2006/main">
  <c r="G73" i="1"/>
  <c r="K71"/>
  <c r="J71"/>
  <c r="I71"/>
  <c r="K70"/>
  <c r="J70"/>
  <c r="I70"/>
  <c r="N70" s="1"/>
  <c r="K69"/>
  <c r="J69"/>
  <c r="I69"/>
  <c r="K68"/>
  <c r="J68"/>
  <c r="I68"/>
  <c r="H68"/>
  <c r="K67"/>
  <c r="J67"/>
  <c r="I67"/>
  <c r="H67"/>
  <c r="K66"/>
  <c r="J66"/>
  <c r="I66"/>
  <c r="H66"/>
  <c r="K65"/>
  <c r="J65"/>
  <c r="I65"/>
  <c r="H65"/>
  <c r="N65" s="1"/>
  <c r="K64"/>
  <c r="J64"/>
  <c r="I64"/>
  <c r="H64"/>
  <c r="N64" s="1"/>
  <c r="K63"/>
  <c r="J63"/>
  <c r="I63"/>
  <c r="H63"/>
  <c r="N63" s="1"/>
  <c r="K62"/>
  <c r="J62"/>
  <c r="I62"/>
  <c r="H62"/>
  <c r="N62" s="1"/>
  <c r="K61"/>
  <c r="J61"/>
  <c r="I61"/>
  <c r="H61"/>
  <c r="N61" s="1"/>
  <c r="K60"/>
  <c r="J60"/>
  <c r="I60"/>
  <c r="H60"/>
  <c r="N60" s="1"/>
  <c r="K59"/>
  <c r="J59"/>
  <c r="I59"/>
  <c r="H59"/>
  <c r="N59" s="1"/>
  <c r="K58"/>
  <c r="J58"/>
  <c r="I58"/>
  <c r="H58"/>
  <c r="N58" s="1"/>
  <c r="K57"/>
  <c r="J57"/>
  <c r="I57"/>
  <c r="H57"/>
  <c r="N57" s="1"/>
  <c r="K56"/>
  <c r="J56"/>
  <c r="I56"/>
  <c r="H56"/>
  <c r="N56" s="1"/>
  <c r="K55"/>
  <c r="J55"/>
  <c r="I55"/>
  <c r="H55"/>
  <c r="N55" s="1"/>
  <c r="K54"/>
  <c r="J54"/>
  <c r="I54"/>
  <c r="H54"/>
  <c r="N54" s="1"/>
  <c r="K53"/>
  <c r="J53"/>
  <c r="I53"/>
  <c r="H53"/>
  <c r="N53" s="1"/>
  <c r="K52"/>
  <c r="J52"/>
  <c r="I52"/>
  <c r="H52"/>
  <c r="N52" s="1"/>
  <c r="K51"/>
  <c r="J51"/>
  <c r="I51"/>
  <c r="H51"/>
  <c r="N51" s="1"/>
  <c r="K50"/>
  <c r="J50"/>
  <c r="I50"/>
  <c r="H50"/>
  <c r="N50" s="1"/>
  <c r="K49"/>
  <c r="J49"/>
  <c r="I49"/>
  <c r="H49"/>
  <c r="N49" s="1"/>
  <c r="K48"/>
  <c r="J48"/>
  <c r="I48"/>
  <c r="H48"/>
  <c r="N48" s="1"/>
  <c r="K47"/>
  <c r="J47"/>
  <c r="I47"/>
  <c r="H47"/>
  <c r="N47" s="1"/>
  <c r="K46"/>
  <c r="J46"/>
  <c r="I46"/>
  <c r="H46"/>
  <c r="N46" s="1"/>
  <c r="K45"/>
  <c r="J45"/>
  <c r="I45"/>
  <c r="H45"/>
  <c r="N45" s="1"/>
  <c r="K44"/>
  <c r="J44"/>
  <c r="I44"/>
  <c r="H44"/>
  <c r="N44" s="1"/>
  <c r="K43"/>
  <c r="J43"/>
  <c r="I43"/>
  <c r="H43"/>
  <c r="N43" s="1"/>
  <c r="K42"/>
  <c r="J42"/>
  <c r="I42"/>
  <c r="H42"/>
  <c r="N42" s="1"/>
  <c r="K41"/>
  <c r="J41"/>
  <c r="I41"/>
  <c r="H41"/>
  <c r="N41" s="1"/>
  <c r="K40"/>
  <c r="J40"/>
  <c r="I40"/>
  <c r="H40"/>
  <c r="N40" s="1"/>
  <c r="K39"/>
  <c r="J39"/>
  <c r="I39"/>
  <c r="H39"/>
  <c r="N39" s="1"/>
  <c r="K38"/>
  <c r="J38"/>
  <c r="I38"/>
  <c r="H38"/>
  <c r="N38" s="1"/>
  <c r="K37"/>
  <c r="J37"/>
  <c r="I37"/>
  <c r="H37"/>
  <c r="N37" s="1"/>
  <c r="K36"/>
  <c r="J36"/>
  <c r="N36" s="1"/>
  <c r="I36"/>
  <c r="K35"/>
  <c r="J35"/>
  <c r="I35"/>
  <c r="H35"/>
  <c r="K34"/>
  <c r="J34"/>
  <c r="I34"/>
  <c r="H34"/>
  <c r="K33"/>
  <c r="J33"/>
  <c r="I33"/>
  <c r="H33"/>
  <c r="K32"/>
  <c r="J32"/>
  <c r="I32"/>
  <c r="H32"/>
  <c r="K31"/>
  <c r="J31"/>
  <c r="I31"/>
  <c r="H31"/>
  <c r="K30"/>
  <c r="J30"/>
  <c r="I30"/>
  <c r="H30"/>
  <c r="K29"/>
  <c r="J29"/>
  <c r="I29"/>
  <c r="H29"/>
  <c r="K28"/>
  <c r="J28"/>
  <c r="I28"/>
  <c r="H28"/>
  <c r="K27"/>
  <c r="J27"/>
  <c r="I27"/>
  <c r="H27"/>
  <c r="K26"/>
  <c r="J26"/>
  <c r="I26"/>
  <c r="H26"/>
  <c r="K25"/>
  <c r="J25"/>
  <c r="I25"/>
  <c r="H25"/>
  <c r="K24"/>
  <c r="J24"/>
  <c r="I24"/>
  <c r="H24"/>
  <c r="K23"/>
  <c r="J23"/>
  <c r="I23"/>
  <c r="H23"/>
  <c r="K22"/>
  <c r="J22"/>
  <c r="I22"/>
  <c r="H22"/>
  <c r="K21"/>
  <c r="J21"/>
  <c r="I21"/>
  <c r="H21"/>
  <c r="K20"/>
  <c r="J20"/>
  <c r="I20"/>
  <c r="H20"/>
  <c r="K19"/>
  <c r="J19"/>
  <c r="I19"/>
  <c r="H19"/>
  <c r="K18"/>
  <c r="J18"/>
  <c r="I18"/>
  <c r="H18"/>
  <c r="K17"/>
  <c r="J17"/>
  <c r="I17"/>
  <c r="H17"/>
  <c r="K16"/>
  <c r="J16"/>
  <c r="I16"/>
  <c r="H16"/>
  <c r="K15"/>
  <c r="J15"/>
  <c r="I15"/>
  <c r="H15"/>
  <c r="K14"/>
  <c r="J14"/>
  <c r="I14"/>
  <c r="H14"/>
  <c r="K13"/>
  <c r="J13"/>
  <c r="I13"/>
  <c r="H13"/>
  <c r="K12"/>
  <c r="J12"/>
  <c r="I12"/>
  <c r="H12"/>
  <c r="K11"/>
  <c r="J11"/>
  <c r="I11"/>
  <c r="H11"/>
  <c r="K10"/>
  <c r="J10"/>
  <c r="I10"/>
  <c r="H10"/>
  <c r="K9"/>
  <c r="J9"/>
  <c r="I9"/>
  <c r="H9"/>
  <c r="K8"/>
  <c r="J8"/>
  <c r="I8"/>
  <c r="H8"/>
  <c r="K7"/>
  <c r="J7"/>
  <c r="I7"/>
  <c r="H7"/>
  <c r="K6"/>
  <c r="J6"/>
  <c r="I6"/>
  <c r="H6"/>
  <c r="K5"/>
  <c r="J5"/>
  <c r="I5"/>
  <c r="H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K4"/>
  <c r="J4"/>
  <c r="I4"/>
  <c r="H4"/>
  <c r="N5" l="1"/>
  <c r="N69"/>
  <c r="N71"/>
  <c r="N66"/>
  <c r="N67"/>
  <c r="N68"/>
  <c r="N6"/>
  <c r="N7"/>
  <c r="N8"/>
  <c r="N9"/>
  <c r="N10"/>
  <c r="N11"/>
  <c r="N12"/>
  <c r="N13"/>
  <c r="N14"/>
  <c r="N15"/>
  <c r="N16"/>
  <c r="N4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72" l="1"/>
</calcChain>
</file>

<file path=xl/sharedStrings.xml><?xml version="1.0" encoding="utf-8"?>
<sst xmlns="http://schemas.openxmlformats.org/spreadsheetml/2006/main" count="430" uniqueCount="204">
  <si>
    <t>SL.</t>
  </si>
  <si>
    <t>DATE</t>
  </si>
  <si>
    <t>LR NO.</t>
  </si>
  <si>
    <t>INV. NO.</t>
  </si>
  <si>
    <t>DESTINATION</t>
  </si>
  <si>
    <t>CASE</t>
  </si>
  <si>
    <t>RATE</t>
  </si>
  <si>
    <t>HML</t>
  </si>
  <si>
    <t>DP.CH.</t>
  </si>
  <si>
    <t>DD.CH.</t>
  </si>
  <si>
    <t>INV. CH.</t>
  </si>
  <si>
    <t>LR CH.</t>
  </si>
  <si>
    <t>AMT.</t>
  </si>
  <si>
    <t>PARTY NAME</t>
  </si>
  <si>
    <t>FROM</t>
  </si>
  <si>
    <t>CTC</t>
  </si>
  <si>
    <t>CUTTACK</t>
  </si>
  <si>
    <t>BALASORE</t>
  </si>
  <si>
    <t>MEHENDI AGENCIES</t>
  </si>
  <si>
    <t>INVOICE
PRAGATI LOGISTICS,
SAMANTA SAHI 
KHUNTIA LANE,8984191006
GST No:21AGHPB9356M1Z9</t>
  </si>
  <si>
    <t>Kindly, verify &amp; confirm within 7 days.
GST to be paid by Consignor under Reverse Charge Mechanism(RCM) as per GST.</t>
  </si>
  <si>
    <t>REMARKS</t>
  </si>
  <si>
    <t>RETURN LR</t>
  </si>
  <si>
    <t>BARIPADA</t>
  </si>
  <si>
    <t>BHADRAK</t>
  </si>
  <si>
    <t>ANGUL</t>
  </si>
  <si>
    <t>KEONJHAR</t>
  </si>
  <si>
    <t>JAJPUR ROAD</t>
  </si>
  <si>
    <t>AIRPLAZA RETAIL HOLDINGS PVT LTD</t>
  </si>
  <si>
    <t>BARBIL</t>
  </si>
  <si>
    <t>KENDRAPARA</t>
  </si>
  <si>
    <t>BOLANGIR</t>
  </si>
  <si>
    <t>BHAWANIPATNA</t>
  </si>
  <si>
    <t>TRAVEL STYLE</t>
  </si>
  <si>
    <t>JEYPORE</t>
  </si>
  <si>
    <t>MALKANGIRI</t>
  </si>
  <si>
    <t>RAYAGADA</t>
  </si>
  <si>
    <t>BHANJANAGAR</t>
  </si>
  <si>
    <t>SIMILIGUDA</t>
  </si>
  <si>
    <t>TITILAGARH</t>
  </si>
  <si>
    <t>NABARANGPUR</t>
  </si>
  <si>
    <t>ROOP INTERNATIONAL</t>
  </si>
  <si>
    <t>SUBHAM TRAVEL MART</t>
  </si>
  <si>
    <t>PHULBANI</t>
  </si>
  <si>
    <t xml:space="preserve">
To,
M/s SAFARI INDUSTRIES  INDIA LTD.
ADDRESS: PLOT NO- 305/428, N.H-16, AT-ATANGA, P.O.-KOTASAHI,
P.S.-TANGI, DIST-CUTTACK, ODISHA, PIN-754022
GST NO: 21AAHCS5888E1Z7
</t>
  </si>
  <si>
    <t>01/3/2025</t>
  </si>
  <si>
    <t>SF/2401</t>
  </si>
  <si>
    <t>1738</t>
  </si>
  <si>
    <t>RELIANCE RETAILS LTD</t>
  </si>
  <si>
    <t>SF/2402</t>
  </si>
  <si>
    <t>1737</t>
  </si>
  <si>
    <t>SF/2403</t>
  </si>
  <si>
    <t>1741</t>
  </si>
  <si>
    <t>SF/2404</t>
  </si>
  <si>
    <t>1762</t>
  </si>
  <si>
    <t>SF/2405</t>
  </si>
  <si>
    <t>1747</t>
  </si>
  <si>
    <t>SF/2406</t>
  </si>
  <si>
    <t>1742</t>
  </si>
  <si>
    <t>SF/2407</t>
  </si>
  <si>
    <t>1769</t>
  </si>
  <si>
    <t>SF/2408</t>
  </si>
  <si>
    <t>1760</t>
  </si>
  <si>
    <t>SF/2409</t>
  </si>
  <si>
    <t>1736</t>
  </si>
  <si>
    <t>SF/2410</t>
  </si>
  <si>
    <t>1765</t>
  </si>
  <si>
    <t>SF/2411</t>
  </si>
  <si>
    <t>1764</t>
  </si>
  <si>
    <t>SF/2412</t>
  </si>
  <si>
    <t>1754</t>
  </si>
  <si>
    <t>KENDRIYA POLICE KALYAN BHANDAR</t>
  </si>
  <si>
    <t>SF/2413</t>
  </si>
  <si>
    <t>1756</t>
  </si>
  <si>
    <t>SF/2414</t>
  </si>
  <si>
    <t>1757</t>
  </si>
  <si>
    <t>SF/2415</t>
  </si>
  <si>
    <t>1767</t>
  </si>
  <si>
    <t>03/3/2025</t>
  </si>
  <si>
    <t>SF/2416</t>
  </si>
  <si>
    <t>1773</t>
  </si>
  <si>
    <t>SF/2417</t>
  </si>
  <si>
    <t>1783</t>
  </si>
  <si>
    <t>SF/2418</t>
  </si>
  <si>
    <t>1782</t>
  </si>
  <si>
    <t>SF/2419</t>
  </si>
  <si>
    <t>1780</t>
  </si>
  <si>
    <t>SF/2420</t>
  </si>
  <si>
    <t>1772</t>
  </si>
  <si>
    <t>SF/2421</t>
  </si>
  <si>
    <t>1730</t>
  </si>
  <si>
    <t>PROFESSIONAL COMPUTER</t>
  </si>
  <si>
    <t>05/3/2025</t>
  </si>
  <si>
    <t>SF/2422</t>
  </si>
  <si>
    <t>1787</t>
  </si>
  <si>
    <t>07/3/2025</t>
  </si>
  <si>
    <t>SF/2423</t>
  </si>
  <si>
    <t>1790</t>
  </si>
  <si>
    <t>SF/2424</t>
  </si>
  <si>
    <t>1789</t>
  </si>
  <si>
    <t>08/3/2025</t>
  </si>
  <si>
    <t>PL/JA/27614</t>
  </si>
  <si>
    <t>1795</t>
  </si>
  <si>
    <t>BHARTI TOYS</t>
  </si>
  <si>
    <t>10/3/2025</t>
  </si>
  <si>
    <t>SF/2425</t>
  </si>
  <si>
    <t>1797</t>
  </si>
  <si>
    <t>11/3/2025</t>
  </si>
  <si>
    <t>SF/2426</t>
  </si>
  <si>
    <t>1811</t>
  </si>
  <si>
    <t>SF/2427</t>
  </si>
  <si>
    <t>1804</t>
  </si>
  <si>
    <t>SF/2428</t>
  </si>
  <si>
    <t>1810</t>
  </si>
  <si>
    <t>SF/2429</t>
  </si>
  <si>
    <t>1816</t>
  </si>
  <si>
    <t>13/3/2025</t>
  </si>
  <si>
    <t>SF/2430</t>
  </si>
  <si>
    <t>1829</t>
  </si>
  <si>
    <t>SF/2431</t>
  </si>
  <si>
    <t>1828</t>
  </si>
  <si>
    <t>14/3/2025</t>
  </si>
  <si>
    <t>JA/305</t>
  </si>
  <si>
    <t>0</t>
  </si>
  <si>
    <t>BPATNA</t>
  </si>
  <si>
    <t>SF/2432</t>
  </si>
  <si>
    <t>1836</t>
  </si>
  <si>
    <t>17/3/2025</t>
  </si>
  <si>
    <t>SF/2433</t>
  </si>
  <si>
    <t>1846</t>
  </si>
  <si>
    <t>SF/2434</t>
  </si>
  <si>
    <t>1849</t>
  </si>
  <si>
    <t>SF/2435</t>
  </si>
  <si>
    <t>1847</t>
  </si>
  <si>
    <t>18/3/2025</t>
  </si>
  <si>
    <t>SF/2436</t>
  </si>
  <si>
    <t>1839</t>
  </si>
  <si>
    <t>SF/2437</t>
  </si>
  <si>
    <t>1907</t>
  </si>
  <si>
    <t>CHAIRMAN MASTER CANTEEN</t>
  </si>
  <si>
    <t>SF/2438</t>
  </si>
  <si>
    <t>1852</t>
  </si>
  <si>
    <t>SF/2439</t>
  </si>
  <si>
    <t>1863</t>
  </si>
  <si>
    <t>SF/2440</t>
  </si>
  <si>
    <t>1851</t>
  </si>
  <si>
    <t>SF/2441</t>
  </si>
  <si>
    <t>1853</t>
  </si>
  <si>
    <t>SF/2442</t>
  </si>
  <si>
    <t>1838</t>
  </si>
  <si>
    <t>SF/2443</t>
  </si>
  <si>
    <t>1860</t>
  </si>
  <si>
    <t>19/3/2025</t>
  </si>
  <si>
    <t>SF/2444</t>
  </si>
  <si>
    <t>1855</t>
  </si>
  <si>
    <t>SF/2445</t>
  </si>
  <si>
    <t>1841</t>
  </si>
  <si>
    <t>SF/2446</t>
  </si>
  <si>
    <t>1868</t>
  </si>
  <si>
    <t>SF/2447</t>
  </si>
  <si>
    <t>1869</t>
  </si>
  <si>
    <t>20/3/2025</t>
  </si>
  <si>
    <t>SF/2448</t>
  </si>
  <si>
    <t>1936</t>
  </si>
  <si>
    <t>SF/2449</t>
  </si>
  <si>
    <t>1939</t>
  </si>
  <si>
    <t>SF/2450</t>
  </si>
  <si>
    <t>1935</t>
  </si>
  <si>
    <t>SF/2451</t>
  </si>
  <si>
    <t>1883</t>
  </si>
  <si>
    <t>SF/2452</t>
  </si>
  <si>
    <t>1880</t>
  </si>
  <si>
    <t>SF/2453</t>
  </si>
  <si>
    <t>1882</t>
  </si>
  <si>
    <t>SF/2454</t>
  </si>
  <si>
    <t>1881</t>
  </si>
  <si>
    <t>SF/2455</t>
  </si>
  <si>
    <t>1924</t>
  </si>
  <si>
    <t>SF/2456</t>
  </si>
  <si>
    <t>1923</t>
  </si>
  <si>
    <t>VANDANA SHOPPING CENTER</t>
  </si>
  <si>
    <t>SF/2457</t>
  </si>
  <si>
    <t>68</t>
  </si>
  <si>
    <t>25/3/2025</t>
  </si>
  <si>
    <t>SF/2458</t>
  </si>
  <si>
    <t>1953</t>
  </si>
  <si>
    <t>SF/2459</t>
  </si>
  <si>
    <t>1958</t>
  </si>
  <si>
    <t>SF/2460</t>
  </si>
  <si>
    <t>1961</t>
  </si>
  <si>
    <t>SF/2461</t>
  </si>
  <si>
    <t>SF/2462</t>
  </si>
  <si>
    <t>72</t>
  </si>
  <si>
    <t>SF/2463</t>
  </si>
  <si>
    <t>1951</t>
  </si>
  <si>
    <t>Thanking you for your business.
PRAGATI LOGISTICS</t>
  </si>
  <si>
    <t>27/3/2025</t>
  </si>
  <si>
    <t>SF/2464</t>
  </si>
  <si>
    <t>INV-1, CH-78</t>
  </si>
  <si>
    <t>SF/2465</t>
  </si>
  <si>
    <t>SF/2466</t>
  </si>
  <si>
    <t>BLSR</t>
  </si>
  <si>
    <t>(RUPEES ONE LAKH EIGHT THOUSAND EIGHT HUNDRED NINETEEN ONLY)</t>
  </si>
  <si>
    <t>Bill Date: 31/03/2025
Bill NO : 39309
Total Amount: 108819.00
HSN CODE : 996791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</si>
</sst>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 applyNumberFormat="1" applyFont="1"/>
    <xf numFmtId="0" fontId="1" fillId="0" borderId="0" xfId="0" applyNumberFormat="1" applyFont="1" applyAlignment="1">
      <alignment wrapText="1"/>
    </xf>
    <xf numFmtId="2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vertical="center" wrapText="1"/>
    </xf>
    <xf numFmtId="0" fontId="0" fillId="2" borderId="1" xfId="0" applyNumberFormat="1" applyFont="1" applyFill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0" fontId="3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0" fillId="0" borderId="0" xfId="0" applyNumberFormat="1" applyFont="1" applyBorder="1"/>
    <xf numFmtId="0" fontId="0" fillId="0" borderId="1" xfId="0" applyNumberFormat="1" applyFont="1" applyFill="1" applyBorder="1"/>
    <xf numFmtId="0" fontId="2" fillId="0" borderId="1" xfId="0" applyNumberFormat="1" applyFont="1" applyFill="1" applyBorder="1"/>
    <xf numFmtId="0" fontId="0" fillId="0" borderId="4" xfId="0" applyNumberFormat="1" applyFont="1" applyBorder="1" applyAlignment="1">
      <alignment horizontal="center"/>
    </xf>
    <xf numFmtId="0" fontId="0" fillId="0" borderId="5" xfId="0" applyNumberFormat="1" applyFont="1" applyBorder="1"/>
    <xf numFmtId="0" fontId="0" fillId="0" borderId="5" xfId="0" applyNumberFormat="1" applyBorder="1"/>
    <xf numFmtId="0" fontId="2" fillId="0" borderId="5" xfId="0" applyNumberFormat="1" applyFont="1" applyBorder="1"/>
    <xf numFmtId="0" fontId="1" fillId="0" borderId="6" xfId="0" applyNumberFormat="1" applyFont="1" applyBorder="1" applyAlignment="1">
      <alignment horizontal="right" vertical="center"/>
    </xf>
    <xf numFmtId="0" fontId="0" fillId="0" borderId="0" xfId="0" applyNumberFormat="1" applyFont="1" applyBorder="1" applyAlignment="1">
      <alignment horizontal="right" vertical="center"/>
    </xf>
    <xf numFmtId="0" fontId="0" fillId="0" borderId="7" xfId="0" applyNumberFormat="1" applyFont="1" applyBorder="1" applyAlignment="1">
      <alignment horizontal="right" vertical="center"/>
    </xf>
    <xf numFmtId="0" fontId="0" fillId="0" borderId="8" xfId="0" applyNumberFormat="1" applyFont="1" applyBorder="1" applyAlignment="1">
      <alignment horizontal="center"/>
    </xf>
    <xf numFmtId="0" fontId="0" fillId="0" borderId="0" xfId="0" applyNumberFormat="1" applyFont="1" applyBorder="1" applyAlignment="1">
      <alignment horizontal="left"/>
    </xf>
    <xf numFmtId="2" fontId="0" fillId="0" borderId="0" xfId="0" applyNumberFormat="1" applyFont="1" applyBorder="1"/>
    <xf numFmtId="0" fontId="0" fillId="0" borderId="7" xfId="0" applyNumberFormat="1" applyFont="1" applyBorder="1"/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lef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wrapText="1"/>
    </xf>
    <xf numFmtId="2" fontId="1" fillId="0" borderId="17" xfId="0" applyNumberFormat="1" applyFont="1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left" wrapText="1"/>
    </xf>
    <xf numFmtId="2" fontId="1" fillId="0" borderId="18" xfId="0" applyNumberFormat="1" applyFont="1" applyBorder="1" applyAlignment="1">
      <alignment horizontal="left" wrapText="1"/>
    </xf>
    <xf numFmtId="0" fontId="1" fillId="0" borderId="16" xfId="0" applyNumberFormat="1" applyFont="1" applyBorder="1" applyAlignment="1">
      <alignment horizontal="left" wrapText="1"/>
    </xf>
    <xf numFmtId="0" fontId="1" fillId="0" borderId="17" xfId="0" applyNumberFormat="1" applyFont="1" applyBorder="1" applyAlignment="1">
      <alignment horizontal="left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left" vertical="center" wrapText="1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/>
    <xf numFmtId="0" fontId="0" fillId="0" borderId="14" xfId="0" applyNumberFormat="1" applyFont="1" applyBorder="1" applyAlignment="1">
      <alignment horizontal="left"/>
    </xf>
    <xf numFmtId="0" fontId="2" fillId="0" borderId="14" xfId="0" applyNumberFormat="1" applyFont="1" applyBorder="1"/>
    <xf numFmtId="2" fontId="0" fillId="0" borderId="14" xfId="0" applyNumberFormat="1" applyFont="1" applyBorder="1"/>
    <xf numFmtId="0" fontId="0" fillId="0" borderId="15" xfId="0" applyNumberFormat="1" applyFont="1" applyBorder="1"/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/>
    </xf>
    <xf numFmtId="2" fontId="1" fillId="2" borderId="17" xfId="0" applyNumberFormat="1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342900</xdr:colOff>
      <xdr:row>0</xdr:row>
      <xdr:rowOff>1000125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506730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3">
          <cell r="C3" t="str">
            <v>DESTINATION</v>
          </cell>
          <cell r="D3" t="str">
            <v>PRV RATE / CASE</v>
          </cell>
          <cell r="E3" t="str">
            <v>NEW RATE CASE (</v>
          </cell>
        </row>
        <row r="4">
          <cell r="C4" t="str">
            <v>ANANDAPUR</v>
          </cell>
          <cell r="D4">
            <v>106</v>
          </cell>
          <cell r="E4">
            <v>96</v>
          </cell>
        </row>
        <row r="5">
          <cell r="C5" t="str">
            <v>ANGUL</v>
          </cell>
          <cell r="D5">
            <v>106</v>
          </cell>
          <cell r="E5">
            <v>96</v>
          </cell>
        </row>
        <row r="6">
          <cell r="C6" t="str">
            <v>ASKA</v>
          </cell>
          <cell r="D6">
            <v>106</v>
          </cell>
          <cell r="E6">
            <v>96</v>
          </cell>
        </row>
        <row r="7">
          <cell r="C7" t="str">
            <v>ATHAGARH</v>
          </cell>
          <cell r="D7">
            <v>106</v>
          </cell>
          <cell r="E7">
            <v>96</v>
          </cell>
        </row>
        <row r="8">
          <cell r="C8" t="str">
            <v>BAISINGA</v>
          </cell>
          <cell r="D8">
            <v>132</v>
          </cell>
          <cell r="E8">
            <v>122</v>
          </cell>
        </row>
        <row r="9">
          <cell r="C9" t="str">
            <v>BALASORE</v>
          </cell>
          <cell r="D9">
            <v>106</v>
          </cell>
          <cell r="E9">
            <v>96</v>
          </cell>
        </row>
        <row r="10">
          <cell r="C10" t="str">
            <v>BALIA</v>
          </cell>
          <cell r="D10">
            <v>106</v>
          </cell>
          <cell r="E10">
            <v>96</v>
          </cell>
        </row>
        <row r="11">
          <cell r="C11" t="str">
            <v>BALIAPAL</v>
          </cell>
          <cell r="D11">
            <v>158</v>
          </cell>
          <cell r="E11">
            <v>148</v>
          </cell>
        </row>
        <row r="12">
          <cell r="C12" t="str">
            <v>BALICHANDRAPUR</v>
          </cell>
          <cell r="D12">
            <v>132</v>
          </cell>
          <cell r="E12">
            <v>122</v>
          </cell>
        </row>
        <row r="13">
          <cell r="C13" t="str">
            <v>BALUGAON</v>
          </cell>
          <cell r="D13">
            <v>106</v>
          </cell>
          <cell r="E13">
            <v>96</v>
          </cell>
        </row>
        <row r="14">
          <cell r="C14" t="str">
            <v>BARAGARH</v>
          </cell>
          <cell r="D14">
            <v>92</v>
          </cell>
          <cell r="E14">
            <v>82</v>
          </cell>
        </row>
        <row r="15">
          <cell r="C15" t="str">
            <v>BARBIL</v>
          </cell>
          <cell r="D15">
            <v>97</v>
          </cell>
          <cell r="E15">
            <v>87</v>
          </cell>
        </row>
        <row r="16">
          <cell r="C16" t="str">
            <v>BARIPADA</v>
          </cell>
          <cell r="D16">
            <v>106</v>
          </cell>
          <cell r="E16">
            <v>96</v>
          </cell>
        </row>
        <row r="17">
          <cell r="C17" t="str">
            <v>BARPALI</v>
          </cell>
          <cell r="D17">
            <v>108</v>
          </cell>
          <cell r="E17">
            <v>98</v>
          </cell>
        </row>
        <row r="18">
          <cell r="C18" t="str">
            <v>BERHAMPUR</v>
          </cell>
          <cell r="D18">
            <v>106</v>
          </cell>
          <cell r="E18">
            <v>96</v>
          </cell>
        </row>
        <row r="19">
          <cell r="C19" t="str">
            <v>BHADRAK</v>
          </cell>
          <cell r="D19">
            <v>106</v>
          </cell>
          <cell r="E19">
            <v>96</v>
          </cell>
        </row>
        <row r="20">
          <cell r="C20" t="str">
            <v>BHANJANAGAR</v>
          </cell>
          <cell r="D20">
            <v>106</v>
          </cell>
          <cell r="E20">
            <v>96</v>
          </cell>
        </row>
        <row r="21">
          <cell r="C21" t="str">
            <v>BHAWANIPATNA</v>
          </cell>
          <cell r="D21">
            <v>145</v>
          </cell>
          <cell r="E21">
            <v>135</v>
          </cell>
        </row>
        <row r="22">
          <cell r="C22" t="str">
            <v>BHEDEN</v>
          </cell>
          <cell r="D22">
            <v>218</v>
          </cell>
          <cell r="E22">
            <v>208</v>
          </cell>
        </row>
        <row r="23">
          <cell r="C23" t="str">
            <v>BHUBAN</v>
          </cell>
          <cell r="D23">
            <v>145</v>
          </cell>
          <cell r="E23">
            <v>135</v>
          </cell>
        </row>
        <row r="24">
          <cell r="C24" t="str">
            <v>BHUBANESWAR</v>
          </cell>
          <cell r="D24">
            <v>79</v>
          </cell>
          <cell r="E24">
            <v>69</v>
          </cell>
        </row>
        <row r="25">
          <cell r="C25" t="str">
            <v>BIRAMITRAPUR</v>
          </cell>
          <cell r="D25">
            <v>158</v>
          </cell>
          <cell r="E25">
            <v>148</v>
          </cell>
        </row>
        <row r="26">
          <cell r="C26" t="str">
            <v>BOINDA</v>
          </cell>
          <cell r="D26">
            <v>139</v>
          </cell>
          <cell r="E26">
            <v>129</v>
          </cell>
        </row>
        <row r="27">
          <cell r="C27" t="str">
            <v>BOLANGIR</v>
          </cell>
          <cell r="D27">
            <v>113</v>
          </cell>
          <cell r="E27">
            <v>103</v>
          </cell>
        </row>
        <row r="28">
          <cell r="C28" t="str">
            <v>BOUDH</v>
          </cell>
          <cell r="D28">
            <v>139</v>
          </cell>
          <cell r="E28">
            <v>129</v>
          </cell>
        </row>
        <row r="29">
          <cell r="C29" t="str">
            <v>BRAJARAJNAGAR</v>
          </cell>
          <cell r="D29">
            <v>142</v>
          </cell>
          <cell r="E29">
            <v>132</v>
          </cell>
        </row>
        <row r="30">
          <cell r="C30" t="str">
            <v>BURLA</v>
          </cell>
          <cell r="D30">
            <v>132</v>
          </cell>
          <cell r="E30">
            <v>122</v>
          </cell>
        </row>
        <row r="31">
          <cell r="C31" t="str">
            <v>BUXIBAZAR</v>
          </cell>
          <cell r="D31">
            <v>40</v>
          </cell>
          <cell r="E31">
            <v>30</v>
          </cell>
        </row>
        <row r="32">
          <cell r="C32" t="str">
            <v>CHAMPUA</v>
          </cell>
          <cell r="D32">
            <v>106</v>
          </cell>
          <cell r="E32">
            <v>96</v>
          </cell>
        </row>
        <row r="33">
          <cell r="C33" t="str">
            <v>CHANDANESWAR</v>
          </cell>
          <cell r="D33">
            <v>180</v>
          </cell>
          <cell r="E33">
            <v>170</v>
          </cell>
        </row>
        <row r="34">
          <cell r="C34" t="str">
            <v>CHANDIKHOL</v>
          </cell>
          <cell r="D34">
            <v>106</v>
          </cell>
          <cell r="E34">
            <v>96</v>
          </cell>
        </row>
        <row r="35">
          <cell r="C35" t="str">
            <v>CHANDPUR</v>
          </cell>
          <cell r="D35">
            <v>106</v>
          </cell>
          <cell r="E35">
            <v>96</v>
          </cell>
        </row>
        <row r="36">
          <cell r="C36" t="str">
            <v>CHARAMPA</v>
          </cell>
          <cell r="D36">
            <v>106</v>
          </cell>
          <cell r="E36">
            <v>96</v>
          </cell>
        </row>
        <row r="37">
          <cell r="C37" t="str">
            <v>CHARBATIA</v>
          </cell>
          <cell r="D37">
            <v>79</v>
          </cell>
          <cell r="E37">
            <v>69</v>
          </cell>
        </row>
        <row r="38">
          <cell r="C38" t="str">
            <v>CHHATRAPUR</v>
          </cell>
          <cell r="D38">
            <v>106</v>
          </cell>
          <cell r="E38">
            <v>96</v>
          </cell>
        </row>
        <row r="39">
          <cell r="C39" t="str">
            <v>CHOUDWAR</v>
          </cell>
          <cell r="D39">
            <v>79</v>
          </cell>
          <cell r="E39">
            <v>69</v>
          </cell>
        </row>
        <row r="40">
          <cell r="C40" t="str">
            <v>CUTTACK</v>
          </cell>
          <cell r="D40">
            <v>40</v>
          </cell>
          <cell r="E40">
            <v>30</v>
          </cell>
        </row>
        <row r="41">
          <cell r="C41" t="str">
            <v>DAMANJODI</v>
          </cell>
          <cell r="D41">
            <v>172</v>
          </cell>
          <cell r="E41">
            <v>162</v>
          </cell>
        </row>
        <row r="42">
          <cell r="C42" t="str">
            <v>DASPALLA</v>
          </cell>
          <cell r="D42">
            <v>132</v>
          </cell>
          <cell r="E42">
            <v>122</v>
          </cell>
        </row>
        <row r="43">
          <cell r="C43" t="str">
            <v>DEOGARH</v>
          </cell>
          <cell r="D43">
            <v>218</v>
          </cell>
          <cell r="E43">
            <v>208</v>
          </cell>
        </row>
        <row r="44">
          <cell r="C44" t="str">
            <v>DEVIDWAR</v>
          </cell>
          <cell r="D44">
            <v>106</v>
          </cell>
          <cell r="E44">
            <v>96</v>
          </cell>
        </row>
        <row r="45">
          <cell r="C45" t="str">
            <v>DHARMAGARH</v>
          </cell>
          <cell r="D45">
            <v>192</v>
          </cell>
          <cell r="E45">
            <v>182</v>
          </cell>
        </row>
        <row r="46">
          <cell r="C46" t="str">
            <v>DHENKANAL</v>
          </cell>
          <cell r="D46">
            <v>106</v>
          </cell>
          <cell r="E46">
            <v>96</v>
          </cell>
        </row>
        <row r="47">
          <cell r="C47" t="str">
            <v>GHASIPURA</v>
          </cell>
          <cell r="D47">
            <v>106</v>
          </cell>
          <cell r="E47">
            <v>96</v>
          </cell>
        </row>
        <row r="48">
          <cell r="C48" t="str">
            <v>GHATGAON</v>
          </cell>
          <cell r="D48">
            <v>106</v>
          </cell>
          <cell r="E48">
            <v>96</v>
          </cell>
        </row>
        <row r="49">
          <cell r="C49" t="str">
            <v>HARICHANDANPUR</v>
          </cell>
          <cell r="D49">
            <v>132</v>
          </cell>
          <cell r="E49">
            <v>122</v>
          </cell>
        </row>
        <row r="50">
          <cell r="C50" t="str">
            <v>HARIPUR HAT</v>
          </cell>
          <cell r="D50">
            <v>106</v>
          </cell>
          <cell r="E50">
            <v>96</v>
          </cell>
        </row>
        <row r="51">
          <cell r="C51" t="str">
            <v>HINDOLA</v>
          </cell>
          <cell r="D51">
            <v>119</v>
          </cell>
          <cell r="E51">
            <v>109</v>
          </cell>
        </row>
        <row r="52">
          <cell r="C52" t="str">
            <v>HIRAKUD</v>
          </cell>
          <cell r="D52">
            <v>132</v>
          </cell>
          <cell r="E52">
            <v>122</v>
          </cell>
        </row>
        <row r="53">
          <cell r="C53" t="str">
            <v>ITAMATI</v>
          </cell>
          <cell r="D53">
            <v>106</v>
          </cell>
          <cell r="E53">
            <v>96</v>
          </cell>
        </row>
        <row r="54">
          <cell r="C54" t="str">
            <v>JAGATSINGHPUR</v>
          </cell>
          <cell r="D54">
            <v>106</v>
          </cell>
          <cell r="E54">
            <v>96</v>
          </cell>
        </row>
        <row r="55">
          <cell r="C55" t="str">
            <v>JAJPUR ROAD</v>
          </cell>
          <cell r="D55">
            <v>106</v>
          </cell>
          <cell r="E55">
            <v>96</v>
          </cell>
        </row>
        <row r="56">
          <cell r="C56" t="str">
            <v>JAJPUR TOWN</v>
          </cell>
          <cell r="D56">
            <v>106</v>
          </cell>
          <cell r="E56">
            <v>96</v>
          </cell>
        </row>
        <row r="57">
          <cell r="C57" t="str">
            <v>JALESWAR</v>
          </cell>
          <cell r="D57">
            <v>106</v>
          </cell>
          <cell r="E57">
            <v>96</v>
          </cell>
        </row>
        <row r="58">
          <cell r="C58" t="str">
            <v>JARKA</v>
          </cell>
          <cell r="D58">
            <v>106</v>
          </cell>
          <cell r="E58">
            <v>96</v>
          </cell>
        </row>
        <row r="59">
          <cell r="C59" t="str">
            <v>JASHIPUR</v>
          </cell>
          <cell r="D59">
            <v>179</v>
          </cell>
          <cell r="E59">
            <v>169</v>
          </cell>
        </row>
        <row r="60">
          <cell r="C60" t="str">
            <v>JATNI</v>
          </cell>
          <cell r="D60">
            <v>106</v>
          </cell>
          <cell r="E60">
            <v>96</v>
          </cell>
        </row>
        <row r="61">
          <cell r="C61" t="str">
            <v>JEYPORE</v>
          </cell>
          <cell r="D61">
            <v>172</v>
          </cell>
          <cell r="E61">
            <v>162</v>
          </cell>
        </row>
        <row r="62">
          <cell r="C62" t="str">
            <v>JHARSUGUDA</v>
          </cell>
          <cell r="D62">
            <v>92</v>
          </cell>
          <cell r="E62">
            <v>82</v>
          </cell>
        </row>
        <row r="63">
          <cell r="C63" t="str">
            <v>JHUMPURA</v>
          </cell>
          <cell r="D63">
            <v>132</v>
          </cell>
          <cell r="E63">
            <v>122</v>
          </cell>
        </row>
        <row r="64">
          <cell r="C64" t="str">
            <v>JODA</v>
          </cell>
          <cell r="D64">
            <v>106</v>
          </cell>
          <cell r="E64">
            <v>96</v>
          </cell>
        </row>
        <row r="65">
          <cell r="C65" t="str">
            <v>JOGESWARPUR</v>
          </cell>
          <cell r="D65">
            <v>132</v>
          </cell>
          <cell r="E65">
            <v>122</v>
          </cell>
        </row>
        <row r="66">
          <cell r="C66" t="str">
            <v>JUNAGARH</v>
          </cell>
          <cell r="D66">
            <v>172</v>
          </cell>
          <cell r="E66">
            <v>162</v>
          </cell>
        </row>
        <row r="67">
          <cell r="C67" t="str">
            <v>KABATABANDHA</v>
          </cell>
          <cell r="D67">
            <v>120</v>
          </cell>
          <cell r="E67">
            <v>110</v>
          </cell>
        </row>
        <row r="68">
          <cell r="C68" t="str">
            <v>KABISURYANAGAR</v>
          </cell>
          <cell r="D68">
            <v>172</v>
          </cell>
          <cell r="E68">
            <v>162</v>
          </cell>
        </row>
        <row r="69">
          <cell r="C69" t="str">
            <v>KAITHKHOLA</v>
          </cell>
          <cell r="D69">
            <v>156</v>
          </cell>
          <cell r="E69">
            <v>146</v>
          </cell>
        </row>
        <row r="70">
          <cell r="C70" t="str">
            <v>KAKATPUR</v>
          </cell>
          <cell r="D70">
            <v>106</v>
          </cell>
          <cell r="E70">
            <v>96</v>
          </cell>
        </row>
        <row r="71">
          <cell r="C71" t="str">
            <v>KALIMELA</v>
          </cell>
          <cell r="D71">
            <v>264</v>
          </cell>
          <cell r="E71">
            <v>254</v>
          </cell>
        </row>
        <row r="72">
          <cell r="C72" t="str">
            <v>KALINGA NAGAR</v>
          </cell>
          <cell r="D72">
            <v>113</v>
          </cell>
          <cell r="E72">
            <v>103</v>
          </cell>
        </row>
        <row r="73">
          <cell r="C73" t="str">
            <v>KAMAKHYANAGAR</v>
          </cell>
          <cell r="D73">
            <v>106</v>
          </cell>
          <cell r="E73">
            <v>96</v>
          </cell>
        </row>
        <row r="74">
          <cell r="C74" t="str">
            <v>KANTABANJI</v>
          </cell>
          <cell r="D74">
            <v>158</v>
          </cell>
          <cell r="E74">
            <v>148</v>
          </cell>
        </row>
        <row r="75">
          <cell r="C75" t="str">
            <v>KARANJIA</v>
          </cell>
          <cell r="D75">
            <v>119</v>
          </cell>
          <cell r="E75">
            <v>109</v>
          </cell>
        </row>
        <row r="76">
          <cell r="C76" t="str">
            <v>KENDRAPARA</v>
          </cell>
          <cell r="D76">
            <v>106</v>
          </cell>
          <cell r="E76">
            <v>96</v>
          </cell>
        </row>
        <row r="77">
          <cell r="C77" t="str">
            <v>KEONJHAR</v>
          </cell>
          <cell r="D77">
            <v>106</v>
          </cell>
          <cell r="E77">
            <v>96</v>
          </cell>
        </row>
        <row r="78">
          <cell r="C78" t="str">
            <v>KESINGA</v>
          </cell>
          <cell r="D78">
            <v>172</v>
          </cell>
          <cell r="E78">
            <v>162</v>
          </cell>
        </row>
        <row r="79">
          <cell r="C79" t="str">
            <v>KHURDA</v>
          </cell>
          <cell r="D79">
            <v>106</v>
          </cell>
          <cell r="E79">
            <v>96</v>
          </cell>
        </row>
        <row r="80">
          <cell r="C80" t="str">
            <v>KORAPUT</v>
          </cell>
          <cell r="D80">
            <v>172</v>
          </cell>
          <cell r="E80">
            <v>162</v>
          </cell>
        </row>
        <row r="81">
          <cell r="C81" t="str">
            <v>KUAKHIA</v>
          </cell>
          <cell r="D81">
            <v>106</v>
          </cell>
          <cell r="E81">
            <v>96</v>
          </cell>
        </row>
        <row r="82">
          <cell r="C82" t="str">
            <v>KUCHINDA</v>
          </cell>
          <cell r="D82">
            <v>211</v>
          </cell>
          <cell r="E82">
            <v>201</v>
          </cell>
        </row>
        <row r="83">
          <cell r="C83" t="str">
            <v>KUKUDAKHANDI</v>
          </cell>
          <cell r="D83">
            <v>145</v>
          </cell>
          <cell r="E83">
            <v>135</v>
          </cell>
        </row>
        <row r="84">
          <cell r="C84" t="str">
            <v>MADHUBANHAT</v>
          </cell>
          <cell r="D84">
            <v>106</v>
          </cell>
          <cell r="E84">
            <v>96</v>
          </cell>
        </row>
        <row r="85">
          <cell r="C85" t="str">
            <v>MAHANGA</v>
          </cell>
          <cell r="D85">
            <v>132</v>
          </cell>
          <cell r="E85">
            <v>122</v>
          </cell>
        </row>
        <row r="86">
          <cell r="C86" t="str">
            <v>MANGALPUR</v>
          </cell>
          <cell r="D86">
            <v>120</v>
          </cell>
          <cell r="E86">
            <v>110</v>
          </cell>
        </row>
        <row r="87">
          <cell r="C87" t="str">
            <v>MARSAGHAI</v>
          </cell>
          <cell r="D87">
            <v>106</v>
          </cell>
          <cell r="E87">
            <v>96</v>
          </cell>
        </row>
        <row r="88">
          <cell r="C88" t="str">
            <v>MUNDULI</v>
          </cell>
          <cell r="D88">
            <v>66</v>
          </cell>
          <cell r="E88">
            <v>56</v>
          </cell>
        </row>
        <row r="89">
          <cell r="C89" t="str">
            <v>MUNIGUDA</v>
          </cell>
          <cell r="D89">
            <v>230</v>
          </cell>
          <cell r="E89">
            <v>220</v>
          </cell>
        </row>
        <row r="90">
          <cell r="C90" t="str">
            <v>NABARANGPUR</v>
          </cell>
          <cell r="D90">
            <v>172</v>
          </cell>
          <cell r="E90">
            <v>162</v>
          </cell>
        </row>
        <row r="91">
          <cell r="C91" t="str">
            <v>NALCO</v>
          </cell>
          <cell r="D91">
            <v>106</v>
          </cell>
          <cell r="E91">
            <v>96</v>
          </cell>
        </row>
        <row r="92">
          <cell r="C92" t="str">
            <v>NAYAGARH</v>
          </cell>
          <cell r="D92">
            <v>106</v>
          </cell>
          <cell r="E92">
            <v>96</v>
          </cell>
        </row>
        <row r="93">
          <cell r="C93" t="str">
            <v>NAYAHAT</v>
          </cell>
          <cell r="D93">
            <v>106</v>
          </cell>
          <cell r="E93">
            <v>96</v>
          </cell>
        </row>
        <row r="94">
          <cell r="C94" t="str">
            <v>NILAGIRI</v>
          </cell>
          <cell r="D94">
            <v>106</v>
          </cell>
          <cell r="E94">
            <v>96</v>
          </cell>
        </row>
        <row r="95">
          <cell r="C95" t="str">
            <v>NIMAPARA</v>
          </cell>
          <cell r="D95">
            <v>106</v>
          </cell>
          <cell r="E95">
            <v>96</v>
          </cell>
        </row>
        <row r="96">
          <cell r="C96" t="str">
            <v>NTPC KANIHA</v>
          </cell>
          <cell r="D96">
            <v>106</v>
          </cell>
          <cell r="E96">
            <v>96</v>
          </cell>
        </row>
        <row r="97">
          <cell r="C97" t="str">
            <v>PADAMPUR</v>
          </cell>
          <cell r="D97">
            <v>132</v>
          </cell>
          <cell r="E97">
            <v>122</v>
          </cell>
        </row>
        <row r="98">
          <cell r="C98" t="str">
            <v>PANIKOILI</v>
          </cell>
          <cell r="D98">
            <v>106</v>
          </cell>
          <cell r="E98">
            <v>96</v>
          </cell>
        </row>
        <row r="99">
          <cell r="C99" t="str">
            <v>PARADEEP</v>
          </cell>
          <cell r="D99">
            <v>106</v>
          </cell>
          <cell r="E99">
            <v>96</v>
          </cell>
        </row>
        <row r="100">
          <cell r="C100" t="str">
            <v>PARAJANGA</v>
          </cell>
          <cell r="D100">
            <v>119</v>
          </cell>
          <cell r="E100">
            <v>109</v>
          </cell>
        </row>
        <row r="101">
          <cell r="C101" t="str">
            <v>PARALAKHEMUNDI</v>
          </cell>
          <cell r="D101">
            <v>175</v>
          </cell>
          <cell r="E101">
            <v>165</v>
          </cell>
        </row>
        <row r="102">
          <cell r="C102" t="str">
            <v>PATTAMUNDAI</v>
          </cell>
          <cell r="D102">
            <v>106</v>
          </cell>
          <cell r="E102">
            <v>96</v>
          </cell>
        </row>
        <row r="103">
          <cell r="C103" t="str">
            <v>PHULBANI</v>
          </cell>
          <cell r="D103">
            <v>139</v>
          </cell>
          <cell r="E103">
            <v>129</v>
          </cell>
        </row>
        <row r="104">
          <cell r="C104" t="str">
            <v>PIPILI</v>
          </cell>
          <cell r="D104">
            <v>106</v>
          </cell>
          <cell r="E104">
            <v>96</v>
          </cell>
        </row>
        <row r="105">
          <cell r="C105" t="str">
            <v>PURI</v>
          </cell>
          <cell r="D105">
            <v>106</v>
          </cell>
          <cell r="E105">
            <v>96</v>
          </cell>
        </row>
        <row r="106">
          <cell r="C106" t="str">
            <v>RAGHUNATHPUR</v>
          </cell>
          <cell r="D106">
            <v>106</v>
          </cell>
          <cell r="E106">
            <v>96</v>
          </cell>
        </row>
        <row r="107">
          <cell r="C107" t="str">
            <v>RAHAMA</v>
          </cell>
          <cell r="D107">
            <v>106</v>
          </cell>
          <cell r="E107">
            <v>96</v>
          </cell>
        </row>
        <row r="108">
          <cell r="C108" t="str">
            <v>RAIRANGPUR</v>
          </cell>
          <cell r="D108">
            <v>106</v>
          </cell>
          <cell r="E108">
            <v>96</v>
          </cell>
        </row>
        <row r="109">
          <cell r="C109" t="str">
            <v>RAJGANGPUR</v>
          </cell>
          <cell r="D109">
            <v>106</v>
          </cell>
          <cell r="E109">
            <v>96</v>
          </cell>
        </row>
        <row r="110">
          <cell r="C110" t="str">
            <v>RAJKHARIAR</v>
          </cell>
          <cell r="D110">
            <v>211</v>
          </cell>
          <cell r="E110">
            <v>201</v>
          </cell>
        </row>
        <row r="111">
          <cell r="C111" t="str">
            <v>RASOLA</v>
          </cell>
          <cell r="D111">
            <v>132</v>
          </cell>
          <cell r="E111">
            <v>122</v>
          </cell>
        </row>
        <row r="112">
          <cell r="C112" t="str">
            <v>RAYAGADA</v>
          </cell>
          <cell r="D112">
            <v>166</v>
          </cell>
          <cell r="E112">
            <v>156</v>
          </cell>
        </row>
        <row r="113">
          <cell r="C113" t="str">
            <v>ROURKELA</v>
          </cell>
          <cell r="D113">
            <v>92</v>
          </cell>
          <cell r="E113">
            <v>82</v>
          </cell>
        </row>
        <row r="114">
          <cell r="C114" t="str">
            <v>SALIPUR</v>
          </cell>
          <cell r="D114">
            <v>106</v>
          </cell>
          <cell r="E114">
            <v>96</v>
          </cell>
        </row>
        <row r="115">
          <cell r="C115" t="str">
            <v>SAMBALPUR</v>
          </cell>
          <cell r="D115">
            <v>106</v>
          </cell>
          <cell r="E115">
            <v>96</v>
          </cell>
        </row>
        <row r="116">
          <cell r="C116" t="str">
            <v>SIMILIGUDA</v>
          </cell>
          <cell r="D116">
            <v>174</v>
          </cell>
          <cell r="E116">
            <v>164</v>
          </cell>
        </row>
        <row r="117">
          <cell r="C117" t="str">
            <v>SIMULIA</v>
          </cell>
          <cell r="D117">
            <v>106</v>
          </cell>
          <cell r="E117">
            <v>96</v>
          </cell>
        </row>
        <row r="118">
          <cell r="C118" t="str">
            <v>SORO</v>
          </cell>
          <cell r="D118">
            <v>106</v>
          </cell>
          <cell r="E118">
            <v>96</v>
          </cell>
        </row>
        <row r="119">
          <cell r="C119" t="str">
            <v>SOUTH BALANDA</v>
          </cell>
          <cell r="D119">
            <v>120</v>
          </cell>
          <cell r="E119">
            <v>110</v>
          </cell>
        </row>
        <row r="120">
          <cell r="C120" t="str">
            <v>SUNAKHALA</v>
          </cell>
          <cell r="D120">
            <v>106</v>
          </cell>
          <cell r="E120">
            <v>96</v>
          </cell>
        </row>
        <row r="121">
          <cell r="C121" t="str">
            <v>SUNDERGARH</v>
          </cell>
          <cell r="D121">
            <v>119</v>
          </cell>
          <cell r="E121">
            <v>109</v>
          </cell>
        </row>
        <row r="122">
          <cell r="C122" t="str">
            <v>TALCHER</v>
          </cell>
          <cell r="D122">
            <v>106</v>
          </cell>
          <cell r="E122">
            <v>96</v>
          </cell>
        </row>
        <row r="123">
          <cell r="C123" t="str">
            <v>TIRTOL</v>
          </cell>
          <cell r="D123">
            <v>106</v>
          </cell>
          <cell r="E123">
            <v>96</v>
          </cell>
        </row>
        <row r="124">
          <cell r="C124" t="str">
            <v>TITILAGARH</v>
          </cell>
          <cell r="D124">
            <v>158</v>
          </cell>
          <cell r="E124">
            <v>148</v>
          </cell>
        </row>
        <row r="125">
          <cell r="C125" t="str">
            <v>TUDIGADIA</v>
          </cell>
          <cell r="D125">
            <v>158</v>
          </cell>
          <cell r="E125">
            <v>148</v>
          </cell>
        </row>
        <row r="126">
          <cell r="C126" t="str">
            <v>KHARIAR ROAD</v>
          </cell>
          <cell r="D126">
            <v>210</v>
          </cell>
          <cell r="E126">
            <v>200</v>
          </cell>
        </row>
        <row r="127">
          <cell r="C127" t="str">
            <v>BARANGA</v>
          </cell>
          <cell r="D127">
            <v>50</v>
          </cell>
          <cell r="E127">
            <v>40</v>
          </cell>
        </row>
        <row r="128">
          <cell r="C128" t="str">
            <v>GANJAM</v>
          </cell>
          <cell r="D128">
            <v>162</v>
          </cell>
          <cell r="E128">
            <v>152</v>
          </cell>
        </row>
        <row r="129">
          <cell r="C129" t="str">
            <v>MALKANGIRI</v>
          </cell>
          <cell r="D129">
            <v>210</v>
          </cell>
          <cell r="E129">
            <v>200</v>
          </cell>
        </row>
        <row r="130">
          <cell r="C130"/>
          <cell r="D130"/>
          <cell r="E130"/>
        </row>
        <row r="131">
          <cell r="C131"/>
          <cell r="D131"/>
          <cell r="E131"/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5"/>
  <sheetViews>
    <sheetView tabSelected="1" workbookViewId="0">
      <selection activeCell="R2" sqref="R2"/>
    </sheetView>
  </sheetViews>
  <sheetFormatPr defaultRowHeight="15"/>
  <cols>
    <col min="1" max="1" width="4" style="1" customWidth="1"/>
    <col min="2" max="2" width="9.7109375" style="1" bestFit="1" customWidth="1"/>
    <col min="3" max="3" width="11.7109375" style="1" bestFit="1" customWidth="1"/>
    <col min="4" max="4" width="12.140625" style="1" bestFit="1" customWidth="1"/>
    <col min="5" max="5" width="10.85546875" style="1" bestFit="1" customWidth="1"/>
    <col min="6" max="6" width="16.28515625" style="1" customWidth="1"/>
    <col min="7" max="7" width="6.140625" style="1" customWidth="1"/>
    <col min="8" max="8" width="7.5703125" style="2" customWidth="1"/>
    <col min="9" max="9" width="6.7109375" style="2" customWidth="1"/>
    <col min="10" max="10" width="7.7109375" style="2" customWidth="1"/>
    <col min="11" max="11" width="7.140625" style="2" bestFit="1" customWidth="1"/>
    <col min="12" max="12" width="8.42578125" style="2" customWidth="1"/>
    <col min="13" max="13" width="7" style="1" customWidth="1"/>
    <col min="14" max="14" width="9.7109375" style="1" customWidth="1"/>
    <col min="15" max="15" width="10.42578125" style="1" bestFit="1" customWidth="1"/>
    <col min="16" max="16" width="34" style="1" bestFit="1" customWidth="1"/>
    <col min="17" max="17" width="9.140625" style="1"/>
    <col min="18" max="18" width="44.28515625" style="1" customWidth="1"/>
    <col min="19" max="16384" width="9.140625" style="1"/>
  </cols>
  <sheetData>
    <row r="1" spans="1:18" ht="86.25" customHeight="1" thickBot="1">
      <c r="A1" s="37"/>
      <c r="B1" s="38"/>
      <c r="C1" s="38"/>
      <c r="D1" s="38"/>
      <c r="E1" s="38"/>
      <c r="F1" s="38"/>
      <c r="G1" s="38"/>
      <c r="H1" s="38"/>
      <c r="I1" s="39"/>
      <c r="J1" s="39"/>
      <c r="K1" s="39"/>
      <c r="L1" s="39"/>
      <c r="M1" s="40" t="s">
        <v>19</v>
      </c>
      <c r="N1" s="41"/>
      <c r="O1" s="41"/>
      <c r="P1" s="42"/>
    </row>
    <row r="2" spans="1:18" s="3" customFormat="1" ht="93.75" customHeight="1" thickBot="1">
      <c r="A2" s="43" t="s">
        <v>44</v>
      </c>
      <c r="B2" s="44"/>
      <c r="C2" s="44"/>
      <c r="D2" s="44"/>
      <c r="E2" s="44"/>
      <c r="F2" s="44"/>
      <c r="G2" s="44"/>
      <c r="H2" s="44"/>
      <c r="I2" s="45"/>
      <c r="J2" s="45"/>
      <c r="K2" s="45"/>
      <c r="L2" s="45"/>
      <c r="M2" s="40" t="s">
        <v>203</v>
      </c>
      <c r="N2" s="40"/>
      <c r="O2" s="40"/>
      <c r="P2" s="46"/>
      <c r="R2" s="4"/>
    </row>
    <row r="3" spans="1:18" s="3" customFormat="1" ht="15" customHeight="1" thickBot="1">
      <c r="A3" s="53" t="s">
        <v>0</v>
      </c>
      <c r="B3" s="54" t="s">
        <v>1</v>
      </c>
      <c r="C3" s="54" t="s">
        <v>2</v>
      </c>
      <c r="D3" s="55" t="s">
        <v>3</v>
      </c>
      <c r="E3" s="55" t="s">
        <v>14</v>
      </c>
      <c r="F3" s="54" t="s">
        <v>4</v>
      </c>
      <c r="G3" s="54" t="s">
        <v>5</v>
      </c>
      <c r="H3" s="56" t="s">
        <v>6</v>
      </c>
      <c r="I3" s="56" t="s">
        <v>7</v>
      </c>
      <c r="J3" s="56" t="s">
        <v>8</v>
      </c>
      <c r="K3" s="56" t="s">
        <v>9</v>
      </c>
      <c r="L3" s="57" t="s">
        <v>10</v>
      </c>
      <c r="M3" s="56" t="s">
        <v>11</v>
      </c>
      <c r="N3" s="56" t="s">
        <v>12</v>
      </c>
      <c r="O3" s="56" t="s">
        <v>21</v>
      </c>
      <c r="P3" s="58" t="s">
        <v>13</v>
      </c>
    </row>
    <row r="4" spans="1:18" s="3" customFormat="1" ht="15" customHeight="1">
      <c r="A4" s="47">
        <v>1</v>
      </c>
      <c r="B4" s="48" t="s">
        <v>45</v>
      </c>
      <c r="C4" s="49" t="s">
        <v>46</v>
      </c>
      <c r="D4" s="48" t="s">
        <v>47</v>
      </c>
      <c r="E4" s="50" t="s">
        <v>15</v>
      </c>
      <c r="F4" s="48" t="s">
        <v>35</v>
      </c>
      <c r="G4" s="48">
        <v>18</v>
      </c>
      <c r="H4" s="51">
        <f>VLOOKUP(F4,'[1]SAFARI SALES'!$C$3:$E$142,3,FALSE)</f>
        <v>200</v>
      </c>
      <c r="I4" s="51">
        <f t="shared" ref="I4:I67" si="0">G4*3</f>
        <v>54</v>
      </c>
      <c r="J4" s="51">
        <f t="shared" ref="J4:J67" si="1">G4*35</f>
        <v>630</v>
      </c>
      <c r="K4" s="51">
        <f t="shared" ref="K4:K67" si="2">G4*30</f>
        <v>540</v>
      </c>
      <c r="L4" s="51">
        <v>25</v>
      </c>
      <c r="M4" s="51">
        <v>25</v>
      </c>
      <c r="N4" s="51">
        <f t="shared" ref="N4:N67" si="3">G4*H4+I4+J4+K4+L4+M4</f>
        <v>4874</v>
      </c>
      <c r="O4" s="48"/>
      <c r="P4" s="52" t="s">
        <v>48</v>
      </c>
      <c r="Q4"/>
    </row>
    <row r="5" spans="1:18" s="3" customFormat="1" ht="15" customHeight="1">
      <c r="A5" s="19">
        <f>A4+1</f>
        <v>2</v>
      </c>
      <c r="B5" s="6" t="s">
        <v>45</v>
      </c>
      <c r="C5" s="7" t="s">
        <v>49</v>
      </c>
      <c r="D5" s="6" t="s">
        <v>50</v>
      </c>
      <c r="E5" s="8" t="s">
        <v>15</v>
      </c>
      <c r="F5" s="6" t="s">
        <v>38</v>
      </c>
      <c r="G5" s="6">
        <v>12</v>
      </c>
      <c r="H5" s="9">
        <f>VLOOKUP(F5,'[1]SAFARI SALES'!$C$3:$E$142,3,FALSE)</f>
        <v>164</v>
      </c>
      <c r="I5" s="9">
        <f t="shared" si="0"/>
        <v>36</v>
      </c>
      <c r="J5" s="9">
        <f t="shared" si="1"/>
        <v>420</v>
      </c>
      <c r="K5" s="9">
        <f t="shared" si="2"/>
        <v>360</v>
      </c>
      <c r="L5" s="9">
        <v>25</v>
      </c>
      <c r="M5" s="9">
        <v>25</v>
      </c>
      <c r="N5" s="9">
        <f t="shared" si="3"/>
        <v>2834</v>
      </c>
      <c r="O5" s="6"/>
      <c r="P5" s="20" t="s">
        <v>48</v>
      </c>
      <c r="Q5"/>
    </row>
    <row r="6" spans="1:18" s="3" customFormat="1" ht="15" customHeight="1">
      <c r="A6" s="19">
        <f t="shared" ref="A6:A69" si="4">A5+1</f>
        <v>3</v>
      </c>
      <c r="B6" s="6" t="s">
        <v>45</v>
      </c>
      <c r="C6" s="7" t="s">
        <v>51</v>
      </c>
      <c r="D6" s="6" t="s">
        <v>52</v>
      </c>
      <c r="E6" s="8" t="s">
        <v>15</v>
      </c>
      <c r="F6" s="6" t="s">
        <v>24</v>
      </c>
      <c r="G6" s="6">
        <v>6</v>
      </c>
      <c r="H6" s="9">
        <f>VLOOKUP(F6,'[1]SAFARI SALES'!$C$3:$E$142,3,FALSE)</f>
        <v>96</v>
      </c>
      <c r="I6" s="9">
        <f t="shared" si="0"/>
        <v>18</v>
      </c>
      <c r="J6" s="9">
        <f t="shared" si="1"/>
        <v>210</v>
      </c>
      <c r="K6" s="9">
        <f t="shared" si="2"/>
        <v>180</v>
      </c>
      <c r="L6" s="9">
        <v>25</v>
      </c>
      <c r="M6" s="9">
        <v>25</v>
      </c>
      <c r="N6" s="9">
        <f t="shared" si="3"/>
        <v>1034</v>
      </c>
      <c r="O6" s="6"/>
      <c r="P6" s="20" t="s">
        <v>48</v>
      </c>
      <c r="Q6"/>
    </row>
    <row r="7" spans="1:18" s="3" customFormat="1" ht="15" customHeight="1">
      <c r="A7" s="19">
        <f t="shared" si="4"/>
        <v>4</v>
      </c>
      <c r="B7" s="6" t="s">
        <v>45</v>
      </c>
      <c r="C7" s="7" t="s">
        <v>53</v>
      </c>
      <c r="D7" s="6" t="s">
        <v>54</v>
      </c>
      <c r="E7" s="8" t="s">
        <v>15</v>
      </c>
      <c r="F7" s="6" t="s">
        <v>17</v>
      </c>
      <c r="G7" s="6">
        <v>17</v>
      </c>
      <c r="H7" s="9">
        <f>VLOOKUP(F7,'[1]SAFARI SALES'!$C$3:$E$142,3,FALSE)</f>
        <v>96</v>
      </c>
      <c r="I7" s="9">
        <f t="shared" si="0"/>
        <v>51</v>
      </c>
      <c r="J7" s="9">
        <f t="shared" si="1"/>
        <v>595</v>
      </c>
      <c r="K7" s="9">
        <f t="shared" si="2"/>
        <v>510</v>
      </c>
      <c r="L7" s="9">
        <v>25</v>
      </c>
      <c r="M7" s="9">
        <v>25</v>
      </c>
      <c r="N7" s="9">
        <f t="shared" si="3"/>
        <v>2838</v>
      </c>
      <c r="O7" s="6"/>
      <c r="P7" s="20" t="s">
        <v>28</v>
      </c>
      <c r="Q7"/>
    </row>
    <row r="8" spans="1:18" s="3" customFormat="1" ht="15" customHeight="1">
      <c r="A8" s="19">
        <f t="shared" si="4"/>
        <v>5</v>
      </c>
      <c r="B8" s="6" t="s">
        <v>45</v>
      </c>
      <c r="C8" s="7" t="s">
        <v>55</v>
      </c>
      <c r="D8" s="6" t="s">
        <v>56</v>
      </c>
      <c r="E8" s="8" t="s">
        <v>15</v>
      </c>
      <c r="F8" s="6" t="s">
        <v>23</v>
      </c>
      <c r="G8" s="6">
        <v>26</v>
      </c>
      <c r="H8" s="9">
        <f>VLOOKUP(F8,'[1]SAFARI SALES'!$C$3:$E$142,3,FALSE)</f>
        <v>96</v>
      </c>
      <c r="I8" s="9">
        <f t="shared" si="0"/>
        <v>78</v>
      </c>
      <c r="J8" s="9">
        <f t="shared" si="1"/>
        <v>910</v>
      </c>
      <c r="K8" s="9">
        <f t="shared" si="2"/>
        <v>780</v>
      </c>
      <c r="L8" s="9">
        <v>25</v>
      </c>
      <c r="M8" s="9">
        <v>25</v>
      </c>
      <c r="N8" s="9">
        <f t="shared" si="3"/>
        <v>4314</v>
      </c>
      <c r="O8" s="6"/>
      <c r="P8" s="20" t="s">
        <v>28</v>
      </c>
      <c r="Q8"/>
    </row>
    <row r="9" spans="1:18" s="3" customFormat="1" ht="15" customHeight="1">
      <c r="A9" s="19">
        <f t="shared" si="4"/>
        <v>6</v>
      </c>
      <c r="B9" s="6" t="s">
        <v>45</v>
      </c>
      <c r="C9" s="7" t="s">
        <v>57</v>
      </c>
      <c r="D9" s="6" t="s">
        <v>58</v>
      </c>
      <c r="E9" s="8" t="s">
        <v>15</v>
      </c>
      <c r="F9" s="6" t="s">
        <v>17</v>
      </c>
      <c r="G9" s="6">
        <v>8</v>
      </c>
      <c r="H9" s="9">
        <f>VLOOKUP(F9,'[1]SAFARI SALES'!$C$3:$E$142,3,FALSE)</f>
        <v>96</v>
      </c>
      <c r="I9" s="9">
        <f t="shared" si="0"/>
        <v>24</v>
      </c>
      <c r="J9" s="9">
        <f t="shared" si="1"/>
        <v>280</v>
      </c>
      <c r="K9" s="9">
        <f t="shared" si="2"/>
        <v>240</v>
      </c>
      <c r="L9" s="9">
        <v>25</v>
      </c>
      <c r="M9" s="9">
        <v>25</v>
      </c>
      <c r="N9" s="9">
        <f t="shared" si="3"/>
        <v>1362</v>
      </c>
      <c r="O9" s="6"/>
      <c r="P9" s="20" t="s">
        <v>48</v>
      </c>
      <c r="Q9"/>
    </row>
    <row r="10" spans="1:18" s="3" customFormat="1" ht="15" customHeight="1">
      <c r="A10" s="19">
        <f t="shared" si="4"/>
        <v>7</v>
      </c>
      <c r="B10" s="6" t="s">
        <v>45</v>
      </c>
      <c r="C10" s="7" t="s">
        <v>59</v>
      </c>
      <c r="D10" s="6" t="s">
        <v>60</v>
      </c>
      <c r="E10" s="8" t="s">
        <v>15</v>
      </c>
      <c r="F10" s="6" t="s">
        <v>27</v>
      </c>
      <c r="G10" s="6">
        <v>3</v>
      </c>
      <c r="H10" s="9">
        <f>VLOOKUP(F10,'[1]SAFARI SALES'!$C$3:$E$142,3,FALSE)</f>
        <v>96</v>
      </c>
      <c r="I10" s="9">
        <f t="shared" si="0"/>
        <v>9</v>
      </c>
      <c r="J10" s="9">
        <f t="shared" si="1"/>
        <v>105</v>
      </c>
      <c r="K10" s="9">
        <f t="shared" si="2"/>
        <v>90</v>
      </c>
      <c r="L10" s="9">
        <v>25</v>
      </c>
      <c r="M10" s="9">
        <v>25</v>
      </c>
      <c r="N10" s="9">
        <f t="shared" si="3"/>
        <v>542</v>
      </c>
      <c r="O10" s="6"/>
      <c r="P10" s="20" t="s">
        <v>28</v>
      </c>
      <c r="Q10"/>
    </row>
    <row r="11" spans="1:18" s="3" customFormat="1" ht="15" customHeight="1">
      <c r="A11" s="19">
        <f t="shared" si="4"/>
        <v>8</v>
      </c>
      <c r="B11" s="6" t="s">
        <v>45</v>
      </c>
      <c r="C11" s="7" t="s">
        <v>61</v>
      </c>
      <c r="D11" s="6" t="s">
        <v>62</v>
      </c>
      <c r="E11" s="8" t="s">
        <v>15</v>
      </c>
      <c r="F11" s="6" t="s">
        <v>31</v>
      </c>
      <c r="G11" s="6">
        <v>18</v>
      </c>
      <c r="H11" s="9">
        <f>VLOOKUP(F11,'[1]SAFARI SALES'!$C$3:$E$142,3,FALSE)</f>
        <v>103</v>
      </c>
      <c r="I11" s="9">
        <f t="shared" si="0"/>
        <v>54</v>
      </c>
      <c r="J11" s="9">
        <f t="shared" si="1"/>
        <v>630</v>
      </c>
      <c r="K11" s="9">
        <f t="shared" si="2"/>
        <v>540</v>
      </c>
      <c r="L11" s="9">
        <v>25</v>
      </c>
      <c r="M11" s="9">
        <v>25</v>
      </c>
      <c r="N11" s="9">
        <f t="shared" si="3"/>
        <v>3128</v>
      </c>
      <c r="O11" s="6"/>
      <c r="P11" s="20" t="s">
        <v>28</v>
      </c>
      <c r="Q11"/>
    </row>
    <row r="12" spans="1:18" s="3" customFormat="1" ht="15" customHeight="1">
      <c r="A12" s="19">
        <f t="shared" si="4"/>
        <v>9</v>
      </c>
      <c r="B12" s="6" t="s">
        <v>45</v>
      </c>
      <c r="C12" s="7" t="s">
        <v>63</v>
      </c>
      <c r="D12" s="6" t="s">
        <v>64</v>
      </c>
      <c r="E12" s="8" t="s">
        <v>15</v>
      </c>
      <c r="F12" s="6" t="s">
        <v>29</v>
      </c>
      <c r="G12" s="6">
        <v>17</v>
      </c>
      <c r="H12" s="9">
        <f>VLOOKUP(F12,'[1]SAFARI SALES'!$C$3:$E$142,3,FALSE)</f>
        <v>87</v>
      </c>
      <c r="I12" s="9">
        <f t="shared" si="0"/>
        <v>51</v>
      </c>
      <c r="J12" s="9">
        <f t="shared" si="1"/>
        <v>595</v>
      </c>
      <c r="K12" s="9">
        <f t="shared" si="2"/>
        <v>510</v>
      </c>
      <c r="L12" s="9">
        <v>25</v>
      </c>
      <c r="M12" s="9">
        <v>25</v>
      </c>
      <c r="N12" s="9">
        <f t="shared" si="3"/>
        <v>2685</v>
      </c>
      <c r="O12" s="6"/>
      <c r="P12" s="20" t="s">
        <v>48</v>
      </c>
      <c r="Q12"/>
    </row>
    <row r="13" spans="1:18" s="3" customFormat="1" ht="15" customHeight="1">
      <c r="A13" s="19">
        <f t="shared" si="4"/>
        <v>10</v>
      </c>
      <c r="B13" s="6" t="s">
        <v>45</v>
      </c>
      <c r="C13" s="7" t="s">
        <v>65</v>
      </c>
      <c r="D13" s="6" t="s">
        <v>66</v>
      </c>
      <c r="E13" s="8" t="s">
        <v>15</v>
      </c>
      <c r="F13" s="6" t="s">
        <v>30</v>
      </c>
      <c r="G13" s="6">
        <v>7</v>
      </c>
      <c r="H13" s="9">
        <f>VLOOKUP(F13,'[1]SAFARI SALES'!$C$3:$E$142,3,FALSE)</f>
        <v>96</v>
      </c>
      <c r="I13" s="9">
        <f t="shared" si="0"/>
        <v>21</v>
      </c>
      <c r="J13" s="9">
        <f t="shared" si="1"/>
        <v>245</v>
      </c>
      <c r="K13" s="9">
        <f t="shared" si="2"/>
        <v>210</v>
      </c>
      <c r="L13" s="9">
        <v>25</v>
      </c>
      <c r="M13" s="9">
        <v>25</v>
      </c>
      <c r="N13" s="9">
        <f t="shared" si="3"/>
        <v>1198</v>
      </c>
      <c r="O13" s="6"/>
      <c r="P13" s="20" t="s">
        <v>28</v>
      </c>
      <c r="Q13"/>
    </row>
    <row r="14" spans="1:18" s="3" customFormat="1" ht="15" customHeight="1">
      <c r="A14" s="19">
        <f t="shared" si="4"/>
        <v>11</v>
      </c>
      <c r="B14" s="6" t="s">
        <v>45</v>
      </c>
      <c r="C14" s="7" t="s">
        <v>67</v>
      </c>
      <c r="D14" s="6" t="s">
        <v>68</v>
      </c>
      <c r="E14" s="8" t="s">
        <v>15</v>
      </c>
      <c r="F14" s="6" t="s">
        <v>32</v>
      </c>
      <c r="G14" s="6">
        <v>16</v>
      </c>
      <c r="H14" s="9">
        <f>VLOOKUP(F14,'[1]SAFARI SALES'!$C$3:$E$142,3,FALSE)</f>
        <v>135</v>
      </c>
      <c r="I14" s="9">
        <f t="shared" si="0"/>
        <v>48</v>
      </c>
      <c r="J14" s="9">
        <f t="shared" si="1"/>
        <v>560</v>
      </c>
      <c r="K14" s="9">
        <f t="shared" si="2"/>
        <v>480</v>
      </c>
      <c r="L14" s="9">
        <v>25</v>
      </c>
      <c r="M14" s="9">
        <v>25</v>
      </c>
      <c r="N14" s="9">
        <f t="shared" si="3"/>
        <v>3298</v>
      </c>
      <c r="O14" s="6"/>
      <c r="P14" s="20" t="s">
        <v>28</v>
      </c>
      <c r="Q14"/>
    </row>
    <row r="15" spans="1:18" s="3" customFormat="1" ht="15" customHeight="1">
      <c r="A15" s="19">
        <f t="shared" si="4"/>
        <v>12</v>
      </c>
      <c r="B15" s="6" t="s">
        <v>45</v>
      </c>
      <c r="C15" s="7" t="s">
        <v>69</v>
      </c>
      <c r="D15" s="6" t="s">
        <v>70</v>
      </c>
      <c r="E15" s="8" t="s">
        <v>15</v>
      </c>
      <c r="F15" s="6" t="s">
        <v>25</v>
      </c>
      <c r="G15" s="6">
        <v>6</v>
      </c>
      <c r="H15" s="9">
        <f>VLOOKUP(F15,'[1]SAFARI SALES'!$C$3:$E$142,3,FALSE)</f>
        <v>96</v>
      </c>
      <c r="I15" s="9">
        <f t="shared" si="0"/>
        <v>18</v>
      </c>
      <c r="J15" s="9">
        <f t="shared" si="1"/>
        <v>210</v>
      </c>
      <c r="K15" s="9">
        <f t="shared" si="2"/>
        <v>180</v>
      </c>
      <c r="L15" s="9">
        <v>25</v>
      </c>
      <c r="M15" s="9">
        <v>25</v>
      </c>
      <c r="N15" s="9">
        <f t="shared" si="3"/>
        <v>1034</v>
      </c>
      <c r="O15" s="6"/>
      <c r="P15" s="20" t="s">
        <v>71</v>
      </c>
      <c r="Q15"/>
    </row>
    <row r="16" spans="1:18" s="3" customFormat="1" ht="15" customHeight="1">
      <c r="A16" s="19">
        <f t="shared" si="4"/>
        <v>13</v>
      </c>
      <c r="B16" s="6" t="s">
        <v>45</v>
      </c>
      <c r="C16" s="7" t="s">
        <v>72</v>
      </c>
      <c r="D16" s="6" t="s">
        <v>73</v>
      </c>
      <c r="E16" s="8" t="s">
        <v>15</v>
      </c>
      <c r="F16" s="6" t="s">
        <v>43</v>
      </c>
      <c r="G16" s="6">
        <v>7</v>
      </c>
      <c r="H16" s="9">
        <f>VLOOKUP(F16,'[1]SAFARI SALES'!$C$3:$E$142,3,FALSE)</f>
        <v>129</v>
      </c>
      <c r="I16" s="9">
        <f t="shared" si="0"/>
        <v>21</v>
      </c>
      <c r="J16" s="9">
        <f t="shared" si="1"/>
        <v>245</v>
      </c>
      <c r="K16" s="9">
        <f t="shared" si="2"/>
        <v>210</v>
      </c>
      <c r="L16" s="9">
        <v>25</v>
      </c>
      <c r="M16" s="9">
        <v>25</v>
      </c>
      <c r="N16" s="9">
        <f t="shared" si="3"/>
        <v>1429</v>
      </c>
      <c r="O16" s="6"/>
      <c r="P16" s="20" t="s">
        <v>71</v>
      </c>
      <c r="Q16"/>
    </row>
    <row r="17" spans="1:17" s="3" customFormat="1" ht="15" customHeight="1">
      <c r="A17" s="19">
        <f t="shared" si="4"/>
        <v>14</v>
      </c>
      <c r="B17" s="6" t="s">
        <v>45</v>
      </c>
      <c r="C17" s="7" t="s">
        <v>74</v>
      </c>
      <c r="D17" s="6" t="s">
        <v>75</v>
      </c>
      <c r="E17" s="8" t="s">
        <v>15</v>
      </c>
      <c r="F17" s="6" t="s">
        <v>26</v>
      </c>
      <c r="G17" s="6">
        <v>18</v>
      </c>
      <c r="H17" s="9">
        <f>VLOOKUP(F17,'[1]SAFARI SALES'!$C$3:$E$142,3,FALSE)</f>
        <v>96</v>
      </c>
      <c r="I17" s="9">
        <f t="shared" si="0"/>
        <v>54</v>
      </c>
      <c r="J17" s="9">
        <f t="shared" si="1"/>
        <v>630</v>
      </c>
      <c r="K17" s="9">
        <f t="shared" si="2"/>
        <v>540</v>
      </c>
      <c r="L17" s="9">
        <v>25</v>
      </c>
      <c r="M17" s="9">
        <v>25</v>
      </c>
      <c r="N17" s="9">
        <f t="shared" si="3"/>
        <v>3002</v>
      </c>
      <c r="O17" s="6"/>
      <c r="P17" s="20" t="s">
        <v>71</v>
      </c>
      <c r="Q17"/>
    </row>
    <row r="18" spans="1:17" s="3" customFormat="1" ht="15" customHeight="1">
      <c r="A18" s="19">
        <f t="shared" si="4"/>
        <v>15</v>
      </c>
      <c r="B18" s="6" t="s">
        <v>45</v>
      </c>
      <c r="C18" s="7" t="s">
        <v>76</v>
      </c>
      <c r="D18" s="6" t="s">
        <v>77</v>
      </c>
      <c r="E18" s="8" t="s">
        <v>15</v>
      </c>
      <c r="F18" s="6" t="s">
        <v>26</v>
      </c>
      <c r="G18" s="6">
        <v>5</v>
      </c>
      <c r="H18" s="9">
        <f>VLOOKUP(F18,'[1]SAFARI SALES'!$C$3:$E$142,3,FALSE)</f>
        <v>96</v>
      </c>
      <c r="I18" s="9">
        <f t="shared" si="0"/>
        <v>15</v>
      </c>
      <c r="J18" s="9">
        <f t="shared" si="1"/>
        <v>175</v>
      </c>
      <c r="K18" s="9">
        <f t="shared" si="2"/>
        <v>150</v>
      </c>
      <c r="L18" s="9">
        <v>25</v>
      </c>
      <c r="M18" s="9">
        <v>25</v>
      </c>
      <c r="N18" s="9">
        <f t="shared" si="3"/>
        <v>870</v>
      </c>
      <c r="O18" s="6"/>
      <c r="P18" s="20" t="s">
        <v>28</v>
      </c>
      <c r="Q18"/>
    </row>
    <row r="19" spans="1:17" s="3" customFormat="1" ht="15" customHeight="1">
      <c r="A19" s="19">
        <f t="shared" si="4"/>
        <v>16</v>
      </c>
      <c r="B19" s="6" t="s">
        <v>78</v>
      </c>
      <c r="C19" s="7" t="s">
        <v>79</v>
      </c>
      <c r="D19" s="6" t="s">
        <v>80</v>
      </c>
      <c r="E19" s="8" t="s">
        <v>15</v>
      </c>
      <c r="F19" s="6" t="s">
        <v>38</v>
      </c>
      <c r="G19" s="6">
        <v>1</v>
      </c>
      <c r="H19" s="9">
        <f>VLOOKUP(F19,'[1]SAFARI SALES'!$C$3:$E$142,3,FALSE)</f>
        <v>164</v>
      </c>
      <c r="I19" s="9">
        <f t="shared" si="0"/>
        <v>3</v>
      </c>
      <c r="J19" s="9">
        <f t="shared" si="1"/>
        <v>35</v>
      </c>
      <c r="K19" s="9">
        <f t="shared" si="2"/>
        <v>30</v>
      </c>
      <c r="L19" s="9">
        <v>25</v>
      </c>
      <c r="M19" s="9">
        <v>25</v>
      </c>
      <c r="N19" s="9">
        <f t="shared" si="3"/>
        <v>282</v>
      </c>
      <c r="O19" s="6"/>
      <c r="P19" s="20" t="s">
        <v>48</v>
      </c>
      <c r="Q19"/>
    </row>
    <row r="20" spans="1:17" s="3" customFormat="1" ht="15" customHeight="1">
      <c r="A20" s="19">
        <f t="shared" si="4"/>
        <v>17</v>
      </c>
      <c r="B20" s="6" t="s">
        <v>78</v>
      </c>
      <c r="C20" s="7" t="s">
        <v>81</v>
      </c>
      <c r="D20" s="6" t="s">
        <v>82</v>
      </c>
      <c r="E20" s="8" t="s">
        <v>15</v>
      </c>
      <c r="F20" s="6" t="s">
        <v>17</v>
      </c>
      <c r="G20" s="6">
        <v>2</v>
      </c>
      <c r="H20" s="9">
        <f>VLOOKUP(F20,'[1]SAFARI SALES'!$C$3:$E$142,3,FALSE)</f>
        <v>96</v>
      </c>
      <c r="I20" s="9">
        <f t="shared" si="0"/>
        <v>6</v>
      </c>
      <c r="J20" s="9">
        <f t="shared" si="1"/>
        <v>70</v>
      </c>
      <c r="K20" s="9">
        <f t="shared" si="2"/>
        <v>60</v>
      </c>
      <c r="L20" s="9">
        <v>25</v>
      </c>
      <c r="M20" s="9">
        <v>25</v>
      </c>
      <c r="N20" s="9">
        <f t="shared" si="3"/>
        <v>378</v>
      </c>
      <c r="O20" s="6"/>
      <c r="P20" s="20" t="s">
        <v>48</v>
      </c>
      <c r="Q20"/>
    </row>
    <row r="21" spans="1:17" s="3" customFormat="1" ht="15" customHeight="1">
      <c r="A21" s="19">
        <f t="shared" si="4"/>
        <v>18</v>
      </c>
      <c r="B21" s="6" t="s">
        <v>78</v>
      </c>
      <c r="C21" s="7" t="s">
        <v>83</v>
      </c>
      <c r="D21" s="6" t="s">
        <v>84</v>
      </c>
      <c r="E21" s="8" t="s">
        <v>15</v>
      </c>
      <c r="F21" s="6" t="s">
        <v>24</v>
      </c>
      <c r="G21" s="6">
        <v>2</v>
      </c>
      <c r="H21" s="9">
        <f>VLOOKUP(F21,'[1]SAFARI SALES'!$C$3:$E$142,3,FALSE)</f>
        <v>96</v>
      </c>
      <c r="I21" s="9">
        <f t="shared" si="0"/>
        <v>6</v>
      </c>
      <c r="J21" s="9">
        <f t="shared" si="1"/>
        <v>70</v>
      </c>
      <c r="K21" s="9">
        <f t="shared" si="2"/>
        <v>60</v>
      </c>
      <c r="L21" s="9">
        <v>25</v>
      </c>
      <c r="M21" s="9">
        <v>25</v>
      </c>
      <c r="N21" s="9">
        <f t="shared" si="3"/>
        <v>378</v>
      </c>
      <c r="O21" s="6"/>
      <c r="P21" s="20" t="s">
        <v>48</v>
      </c>
      <c r="Q21"/>
    </row>
    <row r="22" spans="1:17" s="3" customFormat="1" ht="15" customHeight="1">
      <c r="A22" s="19">
        <f t="shared" si="4"/>
        <v>19</v>
      </c>
      <c r="B22" s="6" t="s">
        <v>78</v>
      </c>
      <c r="C22" s="7" t="s">
        <v>85</v>
      </c>
      <c r="D22" s="6" t="s">
        <v>86</v>
      </c>
      <c r="E22" s="8" t="s">
        <v>15</v>
      </c>
      <c r="F22" s="6" t="s">
        <v>35</v>
      </c>
      <c r="G22" s="6">
        <v>2</v>
      </c>
      <c r="H22" s="9">
        <f>VLOOKUP(F22,'[1]SAFARI SALES'!$C$3:$E$142,3,FALSE)</f>
        <v>200</v>
      </c>
      <c r="I22" s="9">
        <f t="shared" si="0"/>
        <v>6</v>
      </c>
      <c r="J22" s="9">
        <f t="shared" si="1"/>
        <v>70</v>
      </c>
      <c r="K22" s="9">
        <f t="shared" si="2"/>
        <v>60</v>
      </c>
      <c r="L22" s="9">
        <v>25</v>
      </c>
      <c r="M22" s="9">
        <v>25</v>
      </c>
      <c r="N22" s="9">
        <f t="shared" si="3"/>
        <v>586</v>
      </c>
      <c r="O22" s="6"/>
      <c r="P22" s="20" t="s">
        <v>48</v>
      </c>
      <c r="Q22"/>
    </row>
    <row r="23" spans="1:17" s="3" customFormat="1" ht="15" customHeight="1">
      <c r="A23" s="19">
        <f t="shared" si="4"/>
        <v>20</v>
      </c>
      <c r="B23" s="6" t="s">
        <v>78</v>
      </c>
      <c r="C23" s="7" t="s">
        <v>87</v>
      </c>
      <c r="D23" s="6" t="s">
        <v>88</v>
      </c>
      <c r="E23" s="8" t="s">
        <v>15</v>
      </c>
      <c r="F23" s="6" t="s">
        <v>29</v>
      </c>
      <c r="G23" s="6">
        <v>2</v>
      </c>
      <c r="H23" s="9">
        <f>VLOOKUP(F23,'[1]SAFARI SALES'!$C$3:$E$142,3,FALSE)</f>
        <v>87</v>
      </c>
      <c r="I23" s="9">
        <f t="shared" si="0"/>
        <v>6</v>
      </c>
      <c r="J23" s="9">
        <f t="shared" si="1"/>
        <v>70</v>
      </c>
      <c r="K23" s="9">
        <f t="shared" si="2"/>
        <v>60</v>
      </c>
      <c r="L23" s="9">
        <v>25</v>
      </c>
      <c r="M23" s="9">
        <v>25</v>
      </c>
      <c r="N23" s="9">
        <f t="shared" si="3"/>
        <v>360</v>
      </c>
      <c r="O23" s="6"/>
      <c r="P23" s="20" t="s">
        <v>48</v>
      </c>
      <c r="Q23"/>
    </row>
    <row r="24" spans="1:17" s="3" customFormat="1" ht="15" customHeight="1">
      <c r="A24" s="19">
        <f t="shared" si="4"/>
        <v>21</v>
      </c>
      <c r="B24" s="6" t="s">
        <v>78</v>
      </c>
      <c r="C24" s="7" t="s">
        <v>89</v>
      </c>
      <c r="D24" s="6" t="s">
        <v>90</v>
      </c>
      <c r="E24" s="8" t="s">
        <v>15</v>
      </c>
      <c r="F24" s="8" t="s">
        <v>16</v>
      </c>
      <c r="G24" s="6">
        <v>8</v>
      </c>
      <c r="H24" s="9">
        <f>VLOOKUP(F24,'[1]SAFARI SALES'!$C$3:$E$142,3,FALSE)</f>
        <v>30</v>
      </c>
      <c r="I24" s="9">
        <f t="shared" si="0"/>
        <v>24</v>
      </c>
      <c r="J24" s="9">
        <f t="shared" si="1"/>
        <v>280</v>
      </c>
      <c r="K24" s="9">
        <f t="shared" si="2"/>
        <v>240</v>
      </c>
      <c r="L24" s="9">
        <v>25</v>
      </c>
      <c r="M24" s="9">
        <v>25</v>
      </c>
      <c r="N24" s="9">
        <f t="shared" si="3"/>
        <v>834</v>
      </c>
      <c r="O24" s="6"/>
      <c r="P24" s="20" t="s">
        <v>91</v>
      </c>
      <c r="Q24"/>
    </row>
    <row r="25" spans="1:17" s="3" customFormat="1" ht="15" customHeight="1">
      <c r="A25" s="19">
        <f t="shared" si="4"/>
        <v>22</v>
      </c>
      <c r="B25" s="6" t="s">
        <v>92</v>
      </c>
      <c r="C25" s="7" t="s">
        <v>93</v>
      </c>
      <c r="D25" s="6" t="s">
        <v>94</v>
      </c>
      <c r="E25" s="8" t="s">
        <v>15</v>
      </c>
      <c r="F25" s="6" t="s">
        <v>38</v>
      </c>
      <c r="G25" s="6">
        <v>12</v>
      </c>
      <c r="H25" s="9">
        <f>VLOOKUP(F25,'[1]SAFARI SALES'!$C$3:$E$142,3,FALSE)</f>
        <v>164</v>
      </c>
      <c r="I25" s="9">
        <f t="shared" si="0"/>
        <v>36</v>
      </c>
      <c r="J25" s="9">
        <f t="shared" si="1"/>
        <v>420</v>
      </c>
      <c r="K25" s="9">
        <f t="shared" si="2"/>
        <v>360</v>
      </c>
      <c r="L25" s="9">
        <v>25</v>
      </c>
      <c r="M25" s="9">
        <v>25</v>
      </c>
      <c r="N25" s="9">
        <f t="shared" si="3"/>
        <v>2834</v>
      </c>
      <c r="O25" s="6"/>
      <c r="P25" s="20" t="s">
        <v>28</v>
      </c>
      <c r="Q25"/>
    </row>
    <row r="26" spans="1:17" s="3" customFormat="1" ht="15" customHeight="1">
      <c r="A26" s="19">
        <f t="shared" si="4"/>
        <v>23</v>
      </c>
      <c r="B26" s="6" t="s">
        <v>95</v>
      </c>
      <c r="C26" s="7" t="s">
        <v>96</v>
      </c>
      <c r="D26" s="6" t="s">
        <v>97</v>
      </c>
      <c r="E26" s="8" t="s">
        <v>15</v>
      </c>
      <c r="F26" s="6" t="s">
        <v>31</v>
      </c>
      <c r="G26" s="6">
        <v>5</v>
      </c>
      <c r="H26" s="9">
        <f>VLOOKUP(F26,'[1]SAFARI SALES'!$C$3:$E$142,3,FALSE)</f>
        <v>103</v>
      </c>
      <c r="I26" s="9">
        <f t="shared" si="0"/>
        <v>15</v>
      </c>
      <c r="J26" s="9">
        <f t="shared" si="1"/>
        <v>175</v>
      </c>
      <c r="K26" s="9">
        <f t="shared" si="2"/>
        <v>150</v>
      </c>
      <c r="L26" s="9">
        <v>25</v>
      </c>
      <c r="M26" s="9">
        <v>25</v>
      </c>
      <c r="N26" s="9">
        <f t="shared" si="3"/>
        <v>905</v>
      </c>
      <c r="O26" s="6"/>
      <c r="P26" s="20" t="s">
        <v>41</v>
      </c>
      <c r="Q26"/>
    </row>
    <row r="27" spans="1:17" s="3" customFormat="1" ht="15" customHeight="1">
      <c r="A27" s="19">
        <f t="shared" si="4"/>
        <v>24</v>
      </c>
      <c r="B27" s="6" t="s">
        <v>95</v>
      </c>
      <c r="C27" s="7" t="s">
        <v>98</v>
      </c>
      <c r="D27" s="6" t="s">
        <v>99</v>
      </c>
      <c r="E27" s="8" t="s">
        <v>15</v>
      </c>
      <c r="F27" s="6" t="s">
        <v>32</v>
      </c>
      <c r="G27" s="6">
        <v>6</v>
      </c>
      <c r="H27" s="9">
        <f>VLOOKUP(F27,'[1]SAFARI SALES'!$C$3:$E$142,3,FALSE)</f>
        <v>135</v>
      </c>
      <c r="I27" s="9">
        <f t="shared" si="0"/>
        <v>18</v>
      </c>
      <c r="J27" s="9">
        <f t="shared" si="1"/>
        <v>210</v>
      </c>
      <c r="K27" s="9">
        <f t="shared" si="2"/>
        <v>180</v>
      </c>
      <c r="L27" s="9">
        <v>25</v>
      </c>
      <c r="M27" s="9">
        <v>25</v>
      </c>
      <c r="N27" s="9">
        <f t="shared" si="3"/>
        <v>1268</v>
      </c>
      <c r="O27" s="6"/>
      <c r="P27" s="20" t="s">
        <v>33</v>
      </c>
      <c r="Q27"/>
    </row>
    <row r="28" spans="1:17" s="3" customFormat="1" ht="15" customHeight="1">
      <c r="A28" s="19">
        <f t="shared" si="4"/>
        <v>25</v>
      </c>
      <c r="B28" s="6" t="s">
        <v>100</v>
      </c>
      <c r="C28" s="7" t="s">
        <v>101</v>
      </c>
      <c r="D28" s="6" t="s">
        <v>102</v>
      </c>
      <c r="E28" s="8" t="s">
        <v>15</v>
      </c>
      <c r="F28" s="6" t="s">
        <v>31</v>
      </c>
      <c r="G28" s="6">
        <v>3</v>
      </c>
      <c r="H28" s="9">
        <f>VLOOKUP(F28,'[1]SAFARI SALES'!$C$3:$E$142,3,FALSE)</f>
        <v>103</v>
      </c>
      <c r="I28" s="9">
        <f t="shared" si="0"/>
        <v>9</v>
      </c>
      <c r="J28" s="9">
        <f t="shared" si="1"/>
        <v>105</v>
      </c>
      <c r="K28" s="9">
        <f t="shared" si="2"/>
        <v>90</v>
      </c>
      <c r="L28" s="9">
        <v>25</v>
      </c>
      <c r="M28" s="9">
        <v>25</v>
      </c>
      <c r="N28" s="9">
        <f t="shared" si="3"/>
        <v>563</v>
      </c>
      <c r="O28" s="6"/>
      <c r="P28" s="20" t="s">
        <v>103</v>
      </c>
      <c r="Q28"/>
    </row>
    <row r="29" spans="1:17" s="3" customFormat="1" ht="15" customHeight="1">
      <c r="A29" s="19">
        <f t="shared" si="4"/>
        <v>26</v>
      </c>
      <c r="B29" s="6" t="s">
        <v>104</v>
      </c>
      <c r="C29" s="7" t="s">
        <v>105</v>
      </c>
      <c r="D29" s="6" t="s">
        <v>106</v>
      </c>
      <c r="E29" s="8" t="s">
        <v>15</v>
      </c>
      <c r="F29" s="6" t="s">
        <v>17</v>
      </c>
      <c r="G29" s="6">
        <v>8</v>
      </c>
      <c r="H29" s="9">
        <f>VLOOKUP(F29,'[1]SAFARI SALES'!$C$3:$E$142,3,FALSE)</f>
        <v>96</v>
      </c>
      <c r="I29" s="9">
        <f t="shared" si="0"/>
        <v>24</v>
      </c>
      <c r="J29" s="9">
        <f t="shared" si="1"/>
        <v>280</v>
      </c>
      <c r="K29" s="9">
        <f t="shared" si="2"/>
        <v>240</v>
      </c>
      <c r="L29" s="9">
        <v>25</v>
      </c>
      <c r="M29" s="9">
        <v>25</v>
      </c>
      <c r="N29" s="9">
        <f t="shared" si="3"/>
        <v>1362</v>
      </c>
      <c r="O29" s="6"/>
      <c r="P29" s="20" t="s">
        <v>18</v>
      </c>
      <c r="Q29"/>
    </row>
    <row r="30" spans="1:17" s="3" customFormat="1" ht="15" customHeight="1">
      <c r="A30" s="19">
        <f t="shared" si="4"/>
        <v>27</v>
      </c>
      <c r="B30" s="6" t="s">
        <v>107</v>
      </c>
      <c r="C30" s="7" t="s">
        <v>108</v>
      </c>
      <c r="D30" s="6" t="s">
        <v>109</v>
      </c>
      <c r="E30" s="8" t="s">
        <v>15</v>
      </c>
      <c r="F30" s="6" t="s">
        <v>34</v>
      </c>
      <c r="G30" s="6">
        <v>2</v>
      </c>
      <c r="H30" s="9">
        <f>VLOOKUP(F30,'[1]SAFARI SALES'!$C$3:$E$142,3,FALSE)</f>
        <v>162</v>
      </c>
      <c r="I30" s="9">
        <f t="shared" si="0"/>
        <v>6</v>
      </c>
      <c r="J30" s="9">
        <f t="shared" si="1"/>
        <v>70</v>
      </c>
      <c r="K30" s="9">
        <f t="shared" si="2"/>
        <v>60</v>
      </c>
      <c r="L30" s="9">
        <v>25</v>
      </c>
      <c r="M30" s="9">
        <v>25</v>
      </c>
      <c r="N30" s="9">
        <f t="shared" si="3"/>
        <v>510</v>
      </c>
      <c r="O30" s="6"/>
      <c r="P30" s="20" t="s">
        <v>48</v>
      </c>
      <c r="Q30"/>
    </row>
    <row r="31" spans="1:17" s="3" customFormat="1" ht="15" customHeight="1">
      <c r="A31" s="19">
        <f t="shared" si="4"/>
        <v>28</v>
      </c>
      <c r="B31" s="6" t="s">
        <v>107</v>
      </c>
      <c r="C31" s="7" t="s">
        <v>110</v>
      </c>
      <c r="D31" s="6" t="s">
        <v>111</v>
      </c>
      <c r="E31" s="8" t="s">
        <v>15</v>
      </c>
      <c r="F31" s="6" t="s">
        <v>34</v>
      </c>
      <c r="G31" s="6">
        <v>14</v>
      </c>
      <c r="H31" s="9">
        <f>VLOOKUP(F31,'[1]SAFARI SALES'!$C$3:$E$142,3,FALSE)</f>
        <v>162</v>
      </c>
      <c r="I31" s="9">
        <f t="shared" si="0"/>
        <v>42</v>
      </c>
      <c r="J31" s="9">
        <f t="shared" si="1"/>
        <v>490</v>
      </c>
      <c r="K31" s="9">
        <f t="shared" si="2"/>
        <v>420</v>
      </c>
      <c r="L31" s="9">
        <v>25</v>
      </c>
      <c r="M31" s="9">
        <v>25</v>
      </c>
      <c r="N31" s="9">
        <f t="shared" si="3"/>
        <v>3270</v>
      </c>
      <c r="O31" s="6"/>
      <c r="P31" s="20" t="s">
        <v>48</v>
      </c>
      <c r="Q31"/>
    </row>
    <row r="32" spans="1:17" s="3" customFormat="1" ht="15" customHeight="1">
      <c r="A32" s="19">
        <f t="shared" si="4"/>
        <v>29</v>
      </c>
      <c r="B32" s="6" t="s">
        <v>107</v>
      </c>
      <c r="C32" s="7" t="s">
        <v>112</v>
      </c>
      <c r="D32" s="6" t="s">
        <v>113</v>
      </c>
      <c r="E32" s="8" t="s">
        <v>15</v>
      </c>
      <c r="F32" s="6" t="s">
        <v>36</v>
      </c>
      <c r="G32" s="6">
        <v>12</v>
      </c>
      <c r="H32" s="9">
        <f>VLOOKUP(F32,'[1]SAFARI SALES'!$C$3:$E$142,3,FALSE)</f>
        <v>156</v>
      </c>
      <c r="I32" s="9">
        <f t="shared" si="0"/>
        <v>36</v>
      </c>
      <c r="J32" s="9">
        <f t="shared" si="1"/>
        <v>420</v>
      </c>
      <c r="K32" s="9">
        <f t="shared" si="2"/>
        <v>360</v>
      </c>
      <c r="L32" s="9">
        <v>25</v>
      </c>
      <c r="M32" s="9">
        <v>25</v>
      </c>
      <c r="N32" s="9">
        <f t="shared" si="3"/>
        <v>2738</v>
      </c>
      <c r="O32" s="6"/>
      <c r="P32" s="20" t="s">
        <v>48</v>
      </c>
      <c r="Q32"/>
    </row>
    <row r="33" spans="1:17" s="3" customFormat="1" ht="15" customHeight="1">
      <c r="A33" s="19">
        <f t="shared" si="4"/>
        <v>30</v>
      </c>
      <c r="B33" s="6" t="s">
        <v>107</v>
      </c>
      <c r="C33" s="7" t="s">
        <v>114</v>
      </c>
      <c r="D33" s="6" t="s">
        <v>115</v>
      </c>
      <c r="E33" s="8" t="s">
        <v>15</v>
      </c>
      <c r="F33" s="6" t="s">
        <v>36</v>
      </c>
      <c r="G33" s="6">
        <v>2</v>
      </c>
      <c r="H33" s="9">
        <f>VLOOKUP(F33,'[1]SAFARI SALES'!$C$3:$E$142,3,FALSE)</f>
        <v>156</v>
      </c>
      <c r="I33" s="9">
        <f t="shared" si="0"/>
        <v>6</v>
      </c>
      <c r="J33" s="9">
        <f t="shared" si="1"/>
        <v>70</v>
      </c>
      <c r="K33" s="9">
        <f t="shared" si="2"/>
        <v>60</v>
      </c>
      <c r="L33" s="9">
        <v>25</v>
      </c>
      <c r="M33" s="9">
        <v>25</v>
      </c>
      <c r="N33" s="9">
        <f t="shared" si="3"/>
        <v>498</v>
      </c>
      <c r="O33" s="6"/>
      <c r="P33" s="20" t="s">
        <v>48</v>
      </c>
      <c r="Q33"/>
    </row>
    <row r="34" spans="1:17" s="3" customFormat="1" ht="15" customHeight="1">
      <c r="A34" s="19">
        <f t="shared" si="4"/>
        <v>31</v>
      </c>
      <c r="B34" s="6" t="s">
        <v>116</v>
      </c>
      <c r="C34" s="7" t="s">
        <v>117</v>
      </c>
      <c r="D34" s="6" t="s">
        <v>118</v>
      </c>
      <c r="E34" s="8" t="s">
        <v>15</v>
      </c>
      <c r="F34" s="6" t="s">
        <v>17</v>
      </c>
      <c r="G34" s="6">
        <v>3</v>
      </c>
      <c r="H34" s="9">
        <f>VLOOKUP(F34,'[1]SAFARI SALES'!$C$3:$E$142,3,FALSE)</f>
        <v>96</v>
      </c>
      <c r="I34" s="9">
        <f t="shared" si="0"/>
        <v>9</v>
      </c>
      <c r="J34" s="9">
        <f t="shared" si="1"/>
        <v>105</v>
      </c>
      <c r="K34" s="9">
        <f t="shared" si="2"/>
        <v>90</v>
      </c>
      <c r="L34" s="9">
        <v>25</v>
      </c>
      <c r="M34" s="9">
        <v>25</v>
      </c>
      <c r="N34" s="9">
        <f t="shared" si="3"/>
        <v>542</v>
      </c>
      <c r="O34" s="6"/>
      <c r="P34" s="20" t="s">
        <v>42</v>
      </c>
      <c r="Q34"/>
    </row>
    <row r="35" spans="1:17" s="3" customFormat="1" ht="15" customHeight="1">
      <c r="A35" s="19">
        <f t="shared" si="4"/>
        <v>32</v>
      </c>
      <c r="B35" s="6" t="s">
        <v>116</v>
      </c>
      <c r="C35" s="7" t="s">
        <v>119</v>
      </c>
      <c r="D35" s="6" t="s">
        <v>120</v>
      </c>
      <c r="E35" s="8" t="s">
        <v>15</v>
      </c>
      <c r="F35" s="6" t="s">
        <v>17</v>
      </c>
      <c r="G35" s="6">
        <v>2</v>
      </c>
      <c r="H35" s="9">
        <f>VLOOKUP(F35,'[1]SAFARI SALES'!$C$3:$E$142,3,FALSE)</f>
        <v>96</v>
      </c>
      <c r="I35" s="9">
        <f t="shared" si="0"/>
        <v>6</v>
      </c>
      <c r="J35" s="9">
        <f t="shared" si="1"/>
        <v>70</v>
      </c>
      <c r="K35" s="9">
        <f t="shared" si="2"/>
        <v>60</v>
      </c>
      <c r="L35" s="9">
        <v>25</v>
      </c>
      <c r="M35" s="9">
        <v>25</v>
      </c>
      <c r="N35" s="9">
        <f t="shared" si="3"/>
        <v>378</v>
      </c>
      <c r="O35" s="6"/>
      <c r="P35" s="20" t="s">
        <v>18</v>
      </c>
      <c r="Q35"/>
    </row>
    <row r="36" spans="1:17" s="3" customFormat="1" ht="15" customHeight="1">
      <c r="A36" s="19">
        <f t="shared" si="4"/>
        <v>33</v>
      </c>
      <c r="B36" s="6" t="s">
        <v>121</v>
      </c>
      <c r="C36" s="7" t="s">
        <v>122</v>
      </c>
      <c r="D36" s="6" t="s">
        <v>123</v>
      </c>
      <c r="E36" s="8" t="s">
        <v>124</v>
      </c>
      <c r="F36" s="10" t="s">
        <v>16</v>
      </c>
      <c r="G36" s="6">
        <v>4</v>
      </c>
      <c r="H36" s="9">
        <v>135</v>
      </c>
      <c r="I36" s="9">
        <f t="shared" si="0"/>
        <v>12</v>
      </c>
      <c r="J36" s="9">
        <f t="shared" si="1"/>
        <v>140</v>
      </c>
      <c r="K36" s="9">
        <f t="shared" si="2"/>
        <v>120</v>
      </c>
      <c r="L36" s="9">
        <v>25</v>
      </c>
      <c r="M36" s="9">
        <v>25</v>
      </c>
      <c r="N36" s="9">
        <f t="shared" si="3"/>
        <v>862</v>
      </c>
      <c r="O36" s="6" t="s">
        <v>22</v>
      </c>
      <c r="P36" s="20" t="s">
        <v>33</v>
      </c>
      <c r="Q36"/>
    </row>
    <row r="37" spans="1:17" s="3" customFormat="1" ht="15" customHeight="1">
      <c r="A37" s="19">
        <f t="shared" si="4"/>
        <v>34</v>
      </c>
      <c r="B37" s="6" t="s">
        <v>121</v>
      </c>
      <c r="C37" s="7" t="s">
        <v>125</v>
      </c>
      <c r="D37" s="6" t="s">
        <v>126</v>
      </c>
      <c r="E37" s="8" t="s">
        <v>15</v>
      </c>
      <c r="F37" s="6" t="s">
        <v>17</v>
      </c>
      <c r="G37" s="6">
        <v>6</v>
      </c>
      <c r="H37" s="9">
        <f>VLOOKUP(F37,'[1]SAFARI SALES'!$C$3:$E$142,3,FALSE)</f>
        <v>96</v>
      </c>
      <c r="I37" s="9">
        <f t="shared" si="0"/>
        <v>18</v>
      </c>
      <c r="J37" s="9">
        <f t="shared" si="1"/>
        <v>210</v>
      </c>
      <c r="K37" s="9">
        <f t="shared" si="2"/>
        <v>180</v>
      </c>
      <c r="L37" s="9">
        <v>25</v>
      </c>
      <c r="M37" s="9">
        <v>25</v>
      </c>
      <c r="N37" s="9">
        <f t="shared" si="3"/>
        <v>1034</v>
      </c>
      <c r="O37" s="6"/>
      <c r="P37" s="20" t="s">
        <v>18</v>
      </c>
      <c r="Q37"/>
    </row>
    <row r="38" spans="1:17" s="3" customFormat="1" ht="15" customHeight="1">
      <c r="A38" s="19">
        <f t="shared" si="4"/>
        <v>35</v>
      </c>
      <c r="B38" s="6" t="s">
        <v>127</v>
      </c>
      <c r="C38" s="7" t="s">
        <v>128</v>
      </c>
      <c r="D38" s="6" t="s">
        <v>129</v>
      </c>
      <c r="E38" s="8" t="s">
        <v>15</v>
      </c>
      <c r="F38" s="6" t="s">
        <v>23</v>
      </c>
      <c r="G38" s="6">
        <v>18</v>
      </c>
      <c r="H38" s="9">
        <f>VLOOKUP(F38,'[1]SAFARI SALES'!$C$3:$E$142,3,FALSE)</f>
        <v>96</v>
      </c>
      <c r="I38" s="9">
        <f t="shared" si="0"/>
        <v>54</v>
      </c>
      <c r="J38" s="9">
        <f t="shared" si="1"/>
        <v>630</v>
      </c>
      <c r="K38" s="9">
        <f t="shared" si="2"/>
        <v>540</v>
      </c>
      <c r="L38" s="9">
        <v>25</v>
      </c>
      <c r="M38" s="9">
        <v>25</v>
      </c>
      <c r="N38" s="9">
        <f t="shared" si="3"/>
        <v>3002</v>
      </c>
      <c r="O38" s="6"/>
      <c r="P38" s="20" t="s">
        <v>28</v>
      </c>
      <c r="Q38"/>
    </row>
    <row r="39" spans="1:17" s="3" customFormat="1" ht="15" customHeight="1">
      <c r="A39" s="19">
        <f t="shared" si="4"/>
        <v>36</v>
      </c>
      <c r="B39" s="6" t="s">
        <v>127</v>
      </c>
      <c r="C39" s="7" t="s">
        <v>130</v>
      </c>
      <c r="D39" s="6" t="s">
        <v>131</v>
      </c>
      <c r="E39" s="8" t="s">
        <v>15</v>
      </c>
      <c r="F39" s="6" t="s">
        <v>27</v>
      </c>
      <c r="G39" s="6">
        <v>7</v>
      </c>
      <c r="H39" s="9">
        <f>VLOOKUP(F39,'[1]SAFARI SALES'!$C$3:$E$142,3,FALSE)</f>
        <v>96</v>
      </c>
      <c r="I39" s="9">
        <f t="shared" si="0"/>
        <v>21</v>
      </c>
      <c r="J39" s="9">
        <f t="shared" si="1"/>
        <v>245</v>
      </c>
      <c r="K39" s="9">
        <f t="shared" si="2"/>
        <v>210</v>
      </c>
      <c r="L39" s="9">
        <v>25</v>
      </c>
      <c r="M39" s="9">
        <v>25</v>
      </c>
      <c r="N39" s="9">
        <f t="shared" si="3"/>
        <v>1198</v>
      </c>
      <c r="O39" s="6"/>
      <c r="P39" s="20" t="s">
        <v>28</v>
      </c>
      <c r="Q39"/>
    </row>
    <row r="40" spans="1:17" s="3" customFormat="1" ht="15" customHeight="1">
      <c r="A40" s="19">
        <f t="shared" si="4"/>
        <v>37</v>
      </c>
      <c r="B40" s="6" t="s">
        <v>127</v>
      </c>
      <c r="C40" s="7" t="s">
        <v>132</v>
      </c>
      <c r="D40" s="6" t="s">
        <v>133</v>
      </c>
      <c r="E40" s="8" t="s">
        <v>15</v>
      </c>
      <c r="F40" s="6" t="s">
        <v>37</v>
      </c>
      <c r="G40" s="6">
        <v>15</v>
      </c>
      <c r="H40" s="9">
        <f>VLOOKUP(F40,'[1]SAFARI SALES'!$C$3:$E$142,3,FALSE)</f>
        <v>96</v>
      </c>
      <c r="I40" s="9">
        <f t="shared" si="0"/>
        <v>45</v>
      </c>
      <c r="J40" s="9">
        <f t="shared" si="1"/>
        <v>525</v>
      </c>
      <c r="K40" s="9">
        <f t="shared" si="2"/>
        <v>450</v>
      </c>
      <c r="L40" s="9">
        <v>25</v>
      </c>
      <c r="M40" s="9">
        <v>25</v>
      </c>
      <c r="N40" s="9">
        <f t="shared" si="3"/>
        <v>2510</v>
      </c>
      <c r="O40" s="6"/>
      <c r="P40" s="20" t="s">
        <v>28</v>
      </c>
      <c r="Q40"/>
    </row>
    <row r="41" spans="1:17" s="3" customFormat="1" ht="15" customHeight="1">
      <c r="A41" s="19">
        <f t="shared" si="4"/>
        <v>38</v>
      </c>
      <c r="B41" s="6" t="s">
        <v>134</v>
      </c>
      <c r="C41" s="7" t="s">
        <v>135</v>
      </c>
      <c r="D41" s="6" t="s">
        <v>136</v>
      </c>
      <c r="E41" s="8" t="s">
        <v>15</v>
      </c>
      <c r="F41" s="6" t="s">
        <v>17</v>
      </c>
      <c r="G41" s="6">
        <v>21</v>
      </c>
      <c r="H41" s="9">
        <f>VLOOKUP(F41,'[1]SAFARI SALES'!$C$3:$E$142,3,FALSE)</f>
        <v>96</v>
      </c>
      <c r="I41" s="9">
        <f t="shared" si="0"/>
        <v>63</v>
      </c>
      <c r="J41" s="9">
        <f t="shared" si="1"/>
        <v>735</v>
      </c>
      <c r="K41" s="9">
        <f t="shared" si="2"/>
        <v>630</v>
      </c>
      <c r="L41" s="9">
        <v>25</v>
      </c>
      <c r="M41" s="9">
        <v>25</v>
      </c>
      <c r="N41" s="9">
        <f t="shared" si="3"/>
        <v>3494</v>
      </c>
      <c r="O41" s="6"/>
      <c r="P41" s="20" t="s">
        <v>28</v>
      </c>
      <c r="Q41"/>
    </row>
    <row r="42" spans="1:17" s="3" customFormat="1" ht="15" customHeight="1">
      <c r="A42" s="19">
        <f t="shared" si="4"/>
        <v>39</v>
      </c>
      <c r="B42" s="6" t="s">
        <v>134</v>
      </c>
      <c r="C42" s="7" t="s">
        <v>137</v>
      </c>
      <c r="D42" s="6" t="s">
        <v>138</v>
      </c>
      <c r="E42" s="8" t="s">
        <v>15</v>
      </c>
      <c r="F42" s="6" t="s">
        <v>35</v>
      </c>
      <c r="G42" s="6">
        <v>19</v>
      </c>
      <c r="H42" s="9">
        <f>VLOOKUP(F42,'[1]SAFARI SALES'!$C$3:$E$142,3,FALSE)</f>
        <v>200</v>
      </c>
      <c r="I42" s="9">
        <f t="shared" si="0"/>
        <v>57</v>
      </c>
      <c r="J42" s="9">
        <f t="shared" si="1"/>
        <v>665</v>
      </c>
      <c r="K42" s="9">
        <f t="shared" si="2"/>
        <v>570</v>
      </c>
      <c r="L42" s="9">
        <v>25</v>
      </c>
      <c r="M42" s="9">
        <v>25</v>
      </c>
      <c r="N42" s="9">
        <f t="shared" si="3"/>
        <v>5142</v>
      </c>
      <c r="O42" s="6"/>
      <c r="P42" s="21" t="s">
        <v>139</v>
      </c>
      <c r="Q42"/>
    </row>
    <row r="43" spans="1:17" s="3" customFormat="1" ht="15" customHeight="1">
      <c r="A43" s="19">
        <f t="shared" si="4"/>
        <v>40</v>
      </c>
      <c r="B43" s="6" t="s">
        <v>134</v>
      </c>
      <c r="C43" s="7" t="s">
        <v>140</v>
      </c>
      <c r="D43" s="6" t="s">
        <v>141</v>
      </c>
      <c r="E43" s="8" t="s">
        <v>15</v>
      </c>
      <c r="F43" s="6" t="s">
        <v>36</v>
      </c>
      <c r="G43" s="6">
        <v>23</v>
      </c>
      <c r="H43" s="9">
        <f>VLOOKUP(F43,'[1]SAFARI SALES'!$C$3:$E$142,3,FALSE)</f>
        <v>156</v>
      </c>
      <c r="I43" s="9">
        <f t="shared" si="0"/>
        <v>69</v>
      </c>
      <c r="J43" s="9">
        <f t="shared" si="1"/>
        <v>805</v>
      </c>
      <c r="K43" s="9">
        <f t="shared" si="2"/>
        <v>690</v>
      </c>
      <c r="L43" s="9">
        <v>25</v>
      </c>
      <c r="M43" s="9">
        <v>25</v>
      </c>
      <c r="N43" s="9">
        <f t="shared" si="3"/>
        <v>5202</v>
      </c>
      <c r="O43" s="6"/>
      <c r="P43" s="20" t="s">
        <v>28</v>
      </c>
      <c r="Q43"/>
    </row>
    <row r="44" spans="1:17" s="3" customFormat="1" ht="15" customHeight="1">
      <c r="A44" s="19">
        <f t="shared" si="4"/>
        <v>41</v>
      </c>
      <c r="B44" s="6" t="s">
        <v>134</v>
      </c>
      <c r="C44" s="7" t="s">
        <v>142</v>
      </c>
      <c r="D44" s="6" t="s">
        <v>143</v>
      </c>
      <c r="E44" s="8" t="s">
        <v>15</v>
      </c>
      <c r="F44" s="6" t="s">
        <v>39</v>
      </c>
      <c r="G44" s="6">
        <v>14</v>
      </c>
      <c r="H44" s="9">
        <f>VLOOKUP(F44,'[1]SAFARI SALES'!$C$3:$E$142,3,FALSE)</f>
        <v>148</v>
      </c>
      <c r="I44" s="9">
        <f t="shared" si="0"/>
        <v>42</v>
      </c>
      <c r="J44" s="9">
        <f t="shared" si="1"/>
        <v>490</v>
      </c>
      <c r="K44" s="9">
        <f t="shared" si="2"/>
        <v>420</v>
      </c>
      <c r="L44" s="9">
        <v>25</v>
      </c>
      <c r="M44" s="9">
        <v>25</v>
      </c>
      <c r="N44" s="9">
        <f t="shared" si="3"/>
        <v>3074</v>
      </c>
      <c r="O44" s="6"/>
      <c r="P44" s="20" t="s">
        <v>28</v>
      </c>
      <c r="Q44"/>
    </row>
    <row r="45" spans="1:17" s="3" customFormat="1" ht="15" customHeight="1">
      <c r="A45" s="19">
        <f t="shared" si="4"/>
        <v>42</v>
      </c>
      <c r="B45" s="5" t="s">
        <v>134</v>
      </c>
      <c r="C45" s="7" t="s">
        <v>144</v>
      </c>
      <c r="D45" s="6" t="s">
        <v>145</v>
      </c>
      <c r="E45" s="8" t="s">
        <v>15</v>
      </c>
      <c r="F45" s="6" t="s">
        <v>40</v>
      </c>
      <c r="G45" s="6">
        <v>13</v>
      </c>
      <c r="H45" s="9">
        <f>VLOOKUP(F45,'[1]SAFARI SALES'!$C$3:$E$142,3,FALSE)</f>
        <v>162</v>
      </c>
      <c r="I45" s="9">
        <f t="shared" si="0"/>
        <v>39</v>
      </c>
      <c r="J45" s="9">
        <f t="shared" si="1"/>
        <v>455</v>
      </c>
      <c r="K45" s="9">
        <f t="shared" si="2"/>
        <v>390</v>
      </c>
      <c r="L45" s="9">
        <v>25</v>
      </c>
      <c r="M45" s="9">
        <v>25</v>
      </c>
      <c r="N45" s="9">
        <f t="shared" si="3"/>
        <v>3040</v>
      </c>
      <c r="O45" s="6"/>
      <c r="P45" s="20" t="s">
        <v>28</v>
      </c>
      <c r="Q45"/>
    </row>
    <row r="46" spans="1:17" s="3" customFormat="1" ht="15" customHeight="1">
      <c r="A46" s="19">
        <f t="shared" si="4"/>
        <v>43</v>
      </c>
      <c r="B46" s="6" t="s">
        <v>134</v>
      </c>
      <c r="C46" s="7" t="s">
        <v>146</v>
      </c>
      <c r="D46" s="6" t="s">
        <v>147</v>
      </c>
      <c r="E46" s="8" t="s">
        <v>15</v>
      </c>
      <c r="F46" s="6" t="s">
        <v>38</v>
      </c>
      <c r="G46" s="6">
        <v>11</v>
      </c>
      <c r="H46" s="9">
        <f>VLOOKUP(F46,'[1]SAFARI SALES'!$C$3:$E$142,3,FALSE)</f>
        <v>164</v>
      </c>
      <c r="I46" s="9">
        <f t="shared" si="0"/>
        <v>33</v>
      </c>
      <c r="J46" s="9">
        <f t="shared" si="1"/>
        <v>385</v>
      </c>
      <c r="K46" s="9">
        <f t="shared" si="2"/>
        <v>330</v>
      </c>
      <c r="L46" s="9">
        <v>25</v>
      </c>
      <c r="M46" s="9">
        <v>25</v>
      </c>
      <c r="N46" s="9">
        <f t="shared" si="3"/>
        <v>2602</v>
      </c>
      <c r="O46" s="6"/>
      <c r="P46" s="20" t="s">
        <v>28</v>
      </c>
      <c r="Q46"/>
    </row>
    <row r="47" spans="1:17" s="3" customFormat="1" ht="15" customHeight="1">
      <c r="A47" s="19">
        <f t="shared" si="4"/>
        <v>44</v>
      </c>
      <c r="B47" s="6" t="s">
        <v>134</v>
      </c>
      <c r="C47" s="7" t="s">
        <v>148</v>
      </c>
      <c r="D47" s="6" t="s">
        <v>149</v>
      </c>
      <c r="E47" s="8" t="s">
        <v>15</v>
      </c>
      <c r="F47" s="6" t="s">
        <v>31</v>
      </c>
      <c r="G47" s="6">
        <v>31</v>
      </c>
      <c r="H47" s="9">
        <f>VLOOKUP(F47,'[1]SAFARI SALES'!$C$3:$E$142,3,FALSE)</f>
        <v>103</v>
      </c>
      <c r="I47" s="9">
        <f t="shared" si="0"/>
        <v>93</v>
      </c>
      <c r="J47" s="9">
        <f t="shared" si="1"/>
        <v>1085</v>
      </c>
      <c r="K47" s="9">
        <f t="shared" si="2"/>
        <v>930</v>
      </c>
      <c r="L47" s="9">
        <v>25</v>
      </c>
      <c r="M47" s="9">
        <v>25</v>
      </c>
      <c r="N47" s="9">
        <f t="shared" si="3"/>
        <v>5351</v>
      </c>
      <c r="O47" s="6"/>
      <c r="P47" s="20" t="s">
        <v>28</v>
      </c>
      <c r="Q47"/>
    </row>
    <row r="48" spans="1:17" s="3" customFormat="1" ht="15" customHeight="1">
      <c r="A48" s="19">
        <f t="shared" si="4"/>
        <v>45</v>
      </c>
      <c r="B48" s="6" t="s">
        <v>134</v>
      </c>
      <c r="C48" s="7" t="s">
        <v>150</v>
      </c>
      <c r="D48" s="6" t="s">
        <v>151</v>
      </c>
      <c r="E48" s="8" t="s">
        <v>15</v>
      </c>
      <c r="F48" s="6" t="s">
        <v>32</v>
      </c>
      <c r="G48" s="6">
        <v>15</v>
      </c>
      <c r="H48" s="9">
        <f>VLOOKUP(F48,'[1]SAFARI SALES'!$C$3:$E$142,3,FALSE)</f>
        <v>135</v>
      </c>
      <c r="I48" s="9">
        <f t="shared" si="0"/>
        <v>45</v>
      </c>
      <c r="J48" s="9">
        <f t="shared" si="1"/>
        <v>525</v>
      </c>
      <c r="K48" s="9">
        <f t="shared" si="2"/>
        <v>450</v>
      </c>
      <c r="L48" s="9">
        <v>25</v>
      </c>
      <c r="M48" s="9">
        <v>25</v>
      </c>
      <c r="N48" s="9">
        <f t="shared" si="3"/>
        <v>3095</v>
      </c>
      <c r="O48" s="6"/>
      <c r="P48" s="20" t="s">
        <v>28</v>
      </c>
      <c r="Q48"/>
    </row>
    <row r="49" spans="1:17" s="3" customFormat="1" ht="15" customHeight="1">
      <c r="A49" s="19">
        <f t="shared" si="4"/>
        <v>46</v>
      </c>
      <c r="B49" s="6" t="s">
        <v>152</v>
      </c>
      <c r="C49" s="7" t="s">
        <v>153</v>
      </c>
      <c r="D49" s="6" t="s">
        <v>154</v>
      </c>
      <c r="E49" s="8" t="s">
        <v>15</v>
      </c>
      <c r="F49" s="6" t="s">
        <v>26</v>
      </c>
      <c r="G49" s="6">
        <v>16</v>
      </c>
      <c r="H49" s="9">
        <f>VLOOKUP(F49,'[1]SAFARI SALES'!$C$3:$E$142,3,FALSE)</f>
        <v>96</v>
      </c>
      <c r="I49" s="9">
        <f t="shared" si="0"/>
        <v>48</v>
      </c>
      <c r="J49" s="9">
        <f t="shared" si="1"/>
        <v>560</v>
      </c>
      <c r="K49" s="9">
        <f t="shared" si="2"/>
        <v>480</v>
      </c>
      <c r="L49" s="9">
        <v>25</v>
      </c>
      <c r="M49" s="9">
        <v>25</v>
      </c>
      <c r="N49" s="9">
        <f t="shared" si="3"/>
        <v>2674</v>
      </c>
      <c r="O49" s="6"/>
      <c r="P49" s="20" t="s">
        <v>28</v>
      </c>
      <c r="Q49"/>
    </row>
    <row r="50" spans="1:17" s="3" customFormat="1" ht="15" customHeight="1">
      <c r="A50" s="19">
        <f t="shared" si="4"/>
        <v>47</v>
      </c>
      <c r="B50" s="6" t="s">
        <v>152</v>
      </c>
      <c r="C50" s="7" t="s">
        <v>155</v>
      </c>
      <c r="D50" s="6" t="s">
        <v>156</v>
      </c>
      <c r="E50" s="8" t="s">
        <v>15</v>
      </c>
      <c r="F50" s="6" t="s">
        <v>30</v>
      </c>
      <c r="G50" s="6">
        <v>9</v>
      </c>
      <c r="H50" s="9">
        <f>VLOOKUP(F50,'[1]SAFARI SALES'!$C$3:$E$142,3,FALSE)</f>
        <v>96</v>
      </c>
      <c r="I50" s="9">
        <f t="shared" si="0"/>
        <v>27</v>
      </c>
      <c r="J50" s="9">
        <f t="shared" si="1"/>
        <v>315</v>
      </c>
      <c r="K50" s="9">
        <f t="shared" si="2"/>
        <v>270</v>
      </c>
      <c r="L50" s="9">
        <v>25</v>
      </c>
      <c r="M50" s="9">
        <v>25</v>
      </c>
      <c r="N50" s="9">
        <f t="shared" si="3"/>
        <v>1526</v>
      </c>
      <c r="O50" s="6"/>
      <c r="P50" s="20" t="s">
        <v>28</v>
      </c>
      <c r="Q50"/>
    </row>
    <row r="51" spans="1:17" s="3" customFormat="1" ht="15" customHeight="1">
      <c r="A51" s="19">
        <f t="shared" si="4"/>
        <v>48</v>
      </c>
      <c r="B51" s="6" t="s">
        <v>152</v>
      </c>
      <c r="C51" s="7" t="s">
        <v>157</v>
      </c>
      <c r="D51" s="6" t="s">
        <v>158</v>
      </c>
      <c r="E51" s="8" t="s">
        <v>15</v>
      </c>
      <c r="F51" s="6" t="s">
        <v>26</v>
      </c>
      <c r="G51" s="6">
        <v>1</v>
      </c>
      <c r="H51" s="9">
        <f>VLOOKUP(F51,'[1]SAFARI SALES'!$C$3:$E$142,3,FALSE)</f>
        <v>96</v>
      </c>
      <c r="I51" s="9">
        <f t="shared" si="0"/>
        <v>3</v>
      </c>
      <c r="J51" s="9">
        <f t="shared" si="1"/>
        <v>35</v>
      </c>
      <c r="K51" s="9">
        <f t="shared" si="2"/>
        <v>30</v>
      </c>
      <c r="L51" s="9">
        <v>25</v>
      </c>
      <c r="M51" s="9">
        <v>25</v>
      </c>
      <c r="N51" s="9">
        <f t="shared" si="3"/>
        <v>214</v>
      </c>
      <c r="O51" s="6"/>
      <c r="P51" s="20" t="s">
        <v>48</v>
      </c>
      <c r="Q51"/>
    </row>
    <row r="52" spans="1:17" s="3" customFormat="1" ht="15" customHeight="1">
      <c r="A52" s="19">
        <f t="shared" si="4"/>
        <v>49</v>
      </c>
      <c r="B52" s="6" t="s">
        <v>152</v>
      </c>
      <c r="C52" s="7" t="s">
        <v>159</v>
      </c>
      <c r="D52" s="6" t="s">
        <v>160</v>
      </c>
      <c r="E52" s="8" t="s">
        <v>15</v>
      </c>
      <c r="F52" s="6" t="s">
        <v>26</v>
      </c>
      <c r="G52" s="6">
        <v>1</v>
      </c>
      <c r="H52" s="9">
        <f>VLOOKUP(F52,'[1]SAFARI SALES'!$C$3:$E$142,3,FALSE)</f>
        <v>96</v>
      </c>
      <c r="I52" s="9">
        <f t="shared" si="0"/>
        <v>3</v>
      </c>
      <c r="J52" s="9">
        <f t="shared" si="1"/>
        <v>35</v>
      </c>
      <c r="K52" s="9">
        <f t="shared" si="2"/>
        <v>30</v>
      </c>
      <c r="L52" s="9">
        <v>25</v>
      </c>
      <c r="M52" s="9">
        <v>25</v>
      </c>
      <c r="N52" s="9">
        <f t="shared" si="3"/>
        <v>214</v>
      </c>
      <c r="O52" s="6"/>
      <c r="P52" s="20" t="s">
        <v>48</v>
      </c>
      <c r="Q52"/>
    </row>
    <row r="53" spans="1:17" s="3" customFormat="1" ht="15" customHeight="1">
      <c r="A53" s="19">
        <f t="shared" si="4"/>
        <v>50</v>
      </c>
      <c r="B53" s="6" t="s">
        <v>161</v>
      </c>
      <c r="C53" s="7" t="s">
        <v>162</v>
      </c>
      <c r="D53" s="6" t="s">
        <v>163</v>
      </c>
      <c r="E53" s="8" t="s">
        <v>15</v>
      </c>
      <c r="F53" s="6" t="s">
        <v>17</v>
      </c>
      <c r="G53" s="6">
        <v>3</v>
      </c>
      <c r="H53" s="9">
        <f>VLOOKUP(F53,'[1]SAFARI SALES'!$C$3:$E$142,3,FALSE)</f>
        <v>96</v>
      </c>
      <c r="I53" s="9">
        <f t="shared" si="0"/>
        <v>9</v>
      </c>
      <c r="J53" s="9">
        <f t="shared" si="1"/>
        <v>105</v>
      </c>
      <c r="K53" s="9">
        <f t="shared" si="2"/>
        <v>90</v>
      </c>
      <c r="L53" s="9">
        <v>25</v>
      </c>
      <c r="M53" s="9">
        <v>25</v>
      </c>
      <c r="N53" s="9">
        <f t="shared" si="3"/>
        <v>542</v>
      </c>
      <c r="O53" s="6"/>
      <c r="P53" s="20" t="s">
        <v>18</v>
      </c>
      <c r="Q53"/>
    </row>
    <row r="54" spans="1:17" s="3" customFormat="1" ht="15" customHeight="1">
      <c r="A54" s="19">
        <f t="shared" si="4"/>
        <v>51</v>
      </c>
      <c r="B54" s="6" t="s">
        <v>161</v>
      </c>
      <c r="C54" s="7" t="s">
        <v>164</v>
      </c>
      <c r="D54" s="6" t="s">
        <v>165</v>
      </c>
      <c r="E54" s="8" t="s">
        <v>15</v>
      </c>
      <c r="F54" s="6" t="s">
        <v>17</v>
      </c>
      <c r="G54" s="6">
        <v>2</v>
      </c>
      <c r="H54" s="9">
        <f>VLOOKUP(F54,'[1]SAFARI SALES'!$C$3:$E$142,3,FALSE)</f>
        <v>96</v>
      </c>
      <c r="I54" s="9">
        <f t="shared" si="0"/>
        <v>6</v>
      </c>
      <c r="J54" s="9">
        <f t="shared" si="1"/>
        <v>70</v>
      </c>
      <c r="K54" s="9">
        <f t="shared" si="2"/>
        <v>60</v>
      </c>
      <c r="L54" s="9">
        <v>25</v>
      </c>
      <c r="M54" s="9">
        <v>25</v>
      </c>
      <c r="N54" s="9">
        <f t="shared" si="3"/>
        <v>378</v>
      </c>
      <c r="O54" s="6"/>
      <c r="P54" s="20" t="s">
        <v>18</v>
      </c>
      <c r="Q54"/>
    </row>
    <row r="55" spans="1:17" s="3" customFormat="1" ht="15" customHeight="1">
      <c r="A55" s="19">
        <f t="shared" si="4"/>
        <v>52</v>
      </c>
      <c r="B55" s="6" t="s">
        <v>161</v>
      </c>
      <c r="C55" s="7" t="s">
        <v>166</v>
      </c>
      <c r="D55" s="6" t="s">
        <v>167</v>
      </c>
      <c r="E55" s="8" t="s">
        <v>15</v>
      </c>
      <c r="F55" s="6" t="s">
        <v>17</v>
      </c>
      <c r="G55" s="6">
        <v>3</v>
      </c>
      <c r="H55" s="9">
        <f>VLOOKUP(F55,'[1]SAFARI SALES'!$C$3:$E$142,3,FALSE)</f>
        <v>96</v>
      </c>
      <c r="I55" s="9">
        <f t="shared" si="0"/>
        <v>9</v>
      </c>
      <c r="J55" s="9">
        <f t="shared" si="1"/>
        <v>105</v>
      </c>
      <c r="K55" s="9">
        <f t="shared" si="2"/>
        <v>90</v>
      </c>
      <c r="L55" s="9">
        <v>25</v>
      </c>
      <c r="M55" s="9">
        <v>25</v>
      </c>
      <c r="N55" s="9">
        <f t="shared" si="3"/>
        <v>542</v>
      </c>
      <c r="O55" s="6"/>
      <c r="P55" s="20" t="s">
        <v>18</v>
      </c>
      <c r="Q55"/>
    </row>
    <row r="56" spans="1:17" s="3" customFormat="1" ht="15" customHeight="1">
      <c r="A56" s="19">
        <f t="shared" si="4"/>
        <v>53</v>
      </c>
      <c r="B56" s="6" t="s">
        <v>161</v>
      </c>
      <c r="C56" s="7" t="s">
        <v>168</v>
      </c>
      <c r="D56" s="6" t="s">
        <v>169</v>
      </c>
      <c r="E56" s="8" t="s">
        <v>15</v>
      </c>
      <c r="F56" s="6" t="s">
        <v>24</v>
      </c>
      <c r="G56" s="6">
        <v>1</v>
      </c>
      <c r="H56" s="9">
        <f>VLOOKUP(F56,'[1]SAFARI SALES'!$C$3:$E$142,3,FALSE)</f>
        <v>96</v>
      </c>
      <c r="I56" s="9">
        <f t="shared" si="0"/>
        <v>3</v>
      </c>
      <c r="J56" s="9">
        <f t="shared" si="1"/>
        <v>35</v>
      </c>
      <c r="K56" s="9">
        <f t="shared" si="2"/>
        <v>30</v>
      </c>
      <c r="L56" s="9">
        <v>25</v>
      </c>
      <c r="M56" s="9">
        <v>25</v>
      </c>
      <c r="N56" s="9">
        <f t="shared" si="3"/>
        <v>214</v>
      </c>
      <c r="O56" s="6"/>
      <c r="P56" s="20" t="s">
        <v>48</v>
      </c>
      <c r="Q56"/>
    </row>
    <row r="57" spans="1:17" s="3" customFormat="1" ht="15" customHeight="1">
      <c r="A57" s="19">
        <f t="shared" si="4"/>
        <v>54</v>
      </c>
      <c r="B57" s="6" t="s">
        <v>161</v>
      </c>
      <c r="C57" s="7" t="s">
        <v>170</v>
      </c>
      <c r="D57" s="6" t="s">
        <v>171</v>
      </c>
      <c r="E57" s="8" t="s">
        <v>15</v>
      </c>
      <c r="F57" s="6" t="s">
        <v>17</v>
      </c>
      <c r="G57" s="6">
        <v>1</v>
      </c>
      <c r="H57" s="9">
        <f>VLOOKUP(F57,'[1]SAFARI SALES'!$C$3:$E$142,3,FALSE)</f>
        <v>96</v>
      </c>
      <c r="I57" s="9">
        <f t="shared" si="0"/>
        <v>3</v>
      </c>
      <c r="J57" s="9">
        <f t="shared" si="1"/>
        <v>35</v>
      </c>
      <c r="K57" s="9">
        <f t="shared" si="2"/>
        <v>30</v>
      </c>
      <c r="L57" s="9">
        <v>25</v>
      </c>
      <c r="M57" s="9">
        <v>25</v>
      </c>
      <c r="N57" s="9">
        <f t="shared" si="3"/>
        <v>214</v>
      </c>
      <c r="O57" s="6"/>
      <c r="P57" s="20" t="s">
        <v>48</v>
      </c>
      <c r="Q57"/>
    </row>
    <row r="58" spans="1:17" s="3" customFormat="1" ht="15" customHeight="1">
      <c r="A58" s="19">
        <f t="shared" si="4"/>
        <v>55</v>
      </c>
      <c r="B58" s="6" t="s">
        <v>161</v>
      </c>
      <c r="C58" s="7" t="s">
        <v>172</v>
      </c>
      <c r="D58" s="6" t="s">
        <v>173</v>
      </c>
      <c r="E58" s="8" t="s">
        <v>15</v>
      </c>
      <c r="F58" s="6" t="s">
        <v>24</v>
      </c>
      <c r="G58" s="6">
        <v>1</v>
      </c>
      <c r="H58" s="9">
        <f>VLOOKUP(F58,'[1]SAFARI SALES'!$C$3:$E$142,3,FALSE)</f>
        <v>96</v>
      </c>
      <c r="I58" s="9">
        <f t="shared" si="0"/>
        <v>3</v>
      </c>
      <c r="J58" s="9">
        <f t="shared" si="1"/>
        <v>35</v>
      </c>
      <c r="K58" s="9">
        <f t="shared" si="2"/>
        <v>30</v>
      </c>
      <c r="L58" s="9">
        <v>25</v>
      </c>
      <c r="M58" s="9">
        <v>25</v>
      </c>
      <c r="N58" s="9">
        <f t="shared" si="3"/>
        <v>214</v>
      </c>
      <c r="O58" s="6"/>
      <c r="P58" s="20" t="s">
        <v>48</v>
      </c>
      <c r="Q58"/>
    </row>
    <row r="59" spans="1:17" s="3" customFormat="1" ht="15" customHeight="1">
      <c r="A59" s="19">
        <f t="shared" si="4"/>
        <v>56</v>
      </c>
      <c r="B59" s="6" t="s">
        <v>161</v>
      </c>
      <c r="C59" s="7" t="s">
        <v>174</v>
      </c>
      <c r="D59" s="6" t="s">
        <v>175</v>
      </c>
      <c r="E59" s="8" t="s">
        <v>15</v>
      </c>
      <c r="F59" s="6" t="s">
        <v>17</v>
      </c>
      <c r="G59" s="6">
        <v>1</v>
      </c>
      <c r="H59" s="9">
        <f>VLOOKUP(F59,'[1]SAFARI SALES'!$C$3:$E$142,3,FALSE)</f>
        <v>96</v>
      </c>
      <c r="I59" s="9">
        <f t="shared" si="0"/>
        <v>3</v>
      </c>
      <c r="J59" s="9">
        <f t="shared" si="1"/>
        <v>35</v>
      </c>
      <c r="K59" s="9">
        <f t="shared" si="2"/>
        <v>30</v>
      </c>
      <c r="L59" s="9">
        <v>25</v>
      </c>
      <c r="M59" s="9">
        <v>25</v>
      </c>
      <c r="N59" s="9">
        <f t="shared" si="3"/>
        <v>214</v>
      </c>
      <c r="O59" s="6"/>
      <c r="P59" s="20" t="s">
        <v>48</v>
      </c>
      <c r="Q59"/>
    </row>
    <row r="60" spans="1:17" s="3" customFormat="1" ht="15" customHeight="1">
      <c r="A60" s="19">
        <f t="shared" si="4"/>
        <v>57</v>
      </c>
      <c r="B60" s="6" t="s">
        <v>161</v>
      </c>
      <c r="C60" s="7" t="s">
        <v>176</v>
      </c>
      <c r="D60" s="6" t="s">
        <v>177</v>
      </c>
      <c r="E60" s="8" t="s">
        <v>15</v>
      </c>
      <c r="F60" s="6" t="s">
        <v>39</v>
      </c>
      <c r="G60" s="6">
        <v>5</v>
      </c>
      <c r="H60" s="9">
        <f>VLOOKUP(F60,'[1]SAFARI SALES'!$C$3:$E$142,3,FALSE)</f>
        <v>148</v>
      </c>
      <c r="I60" s="9">
        <f t="shared" si="0"/>
        <v>15</v>
      </c>
      <c r="J60" s="9">
        <f t="shared" si="1"/>
        <v>175</v>
      </c>
      <c r="K60" s="9">
        <f t="shared" si="2"/>
        <v>150</v>
      </c>
      <c r="L60" s="9">
        <v>25</v>
      </c>
      <c r="M60" s="9">
        <v>25</v>
      </c>
      <c r="N60" s="9">
        <f t="shared" si="3"/>
        <v>1130</v>
      </c>
      <c r="O60" s="6"/>
      <c r="P60" s="20" t="s">
        <v>33</v>
      </c>
      <c r="Q60"/>
    </row>
    <row r="61" spans="1:17" s="3" customFormat="1" ht="15" customHeight="1">
      <c r="A61" s="19">
        <f t="shared" si="4"/>
        <v>58</v>
      </c>
      <c r="B61" s="6" t="s">
        <v>161</v>
      </c>
      <c r="C61" s="7" t="s">
        <v>178</v>
      </c>
      <c r="D61" s="6" t="s">
        <v>179</v>
      </c>
      <c r="E61" s="8" t="s">
        <v>15</v>
      </c>
      <c r="F61" s="6" t="s">
        <v>31</v>
      </c>
      <c r="G61" s="6">
        <v>7</v>
      </c>
      <c r="H61" s="9">
        <f>VLOOKUP(F61,'[1]SAFARI SALES'!$C$3:$E$142,3,FALSE)</f>
        <v>103</v>
      </c>
      <c r="I61" s="9">
        <f t="shared" si="0"/>
        <v>21</v>
      </c>
      <c r="J61" s="9">
        <f t="shared" si="1"/>
        <v>245</v>
      </c>
      <c r="K61" s="9">
        <f t="shared" si="2"/>
        <v>210</v>
      </c>
      <c r="L61" s="9">
        <v>25</v>
      </c>
      <c r="M61" s="9">
        <v>25</v>
      </c>
      <c r="N61" s="9">
        <f t="shared" si="3"/>
        <v>1247</v>
      </c>
      <c r="O61" s="6"/>
      <c r="P61" s="20" t="s">
        <v>180</v>
      </c>
      <c r="Q61"/>
    </row>
    <row r="62" spans="1:17" s="3" customFormat="1" ht="15" customHeight="1">
      <c r="A62" s="19">
        <f t="shared" si="4"/>
        <v>59</v>
      </c>
      <c r="B62" s="6" t="s">
        <v>161</v>
      </c>
      <c r="C62" s="7" t="s">
        <v>181</v>
      </c>
      <c r="D62" s="6" t="s">
        <v>182</v>
      </c>
      <c r="E62" s="8" t="s">
        <v>15</v>
      </c>
      <c r="F62" s="6" t="s">
        <v>17</v>
      </c>
      <c r="G62" s="6">
        <v>2</v>
      </c>
      <c r="H62" s="9">
        <f>VLOOKUP(F62,'[1]SAFARI SALES'!$C$3:$E$142,3,FALSE)</f>
        <v>96</v>
      </c>
      <c r="I62" s="9">
        <f t="shared" si="0"/>
        <v>6</v>
      </c>
      <c r="J62" s="9">
        <f t="shared" si="1"/>
        <v>70</v>
      </c>
      <c r="K62" s="9">
        <f t="shared" si="2"/>
        <v>60</v>
      </c>
      <c r="L62" s="9">
        <v>25</v>
      </c>
      <c r="M62" s="9">
        <v>25</v>
      </c>
      <c r="N62" s="9">
        <f t="shared" si="3"/>
        <v>378</v>
      </c>
      <c r="O62" s="6"/>
      <c r="P62" s="20" t="s">
        <v>18</v>
      </c>
      <c r="Q62"/>
    </row>
    <row r="63" spans="1:17" s="3" customFormat="1" ht="15" customHeight="1">
      <c r="A63" s="19">
        <f t="shared" si="4"/>
        <v>60</v>
      </c>
      <c r="B63" s="6" t="s">
        <v>183</v>
      </c>
      <c r="C63" s="7" t="s">
        <v>184</v>
      </c>
      <c r="D63" s="6" t="s">
        <v>185</v>
      </c>
      <c r="E63" s="8" t="s">
        <v>15</v>
      </c>
      <c r="F63" s="6" t="s">
        <v>24</v>
      </c>
      <c r="G63" s="6">
        <v>3</v>
      </c>
      <c r="H63" s="9">
        <f>VLOOKUP(F63,'[1]SAFARI SALES'!$C$3:$E$142,3,FALSE)</f>
        <v>96</v>
      </c>
      <c r="I63" s="9">
        <f t="shared" si="0"/>
        <v>9</v>
      </c>
      <c r="J63" s="9">
        <f t="shared" si="1"/>
        <v>105</v>
      </c>
      <c r="K63" s="9">
        <f t="shared" si="2"/>
        <v>90</v>
      </c>
      <c r="L63" s="9">
        <v>25</v>
      </c>
      <c r="M63" s="9">
        <v>25</v>
      </c>
      <c r="N63" s="9">
        <f t="shared" si="3"/>
        <v>542</v>
      </c>
      <c r="O63" s="6"/>
      <c r="P63" s="20" t="s">
        <v>48</v>
      </c>
      <c r="Q63"/>
    </row>
    <row r="64" spans="1:17" s="3" customFormat="1" ht="15" customHeight="1">
      <c r="A64" s="19">
        <f t="shared" si="4"/>
        <v>61</v>
      </c>
      <c r="B64" s="6" t="s">
        <v>183</v>
      </c>
      <c r="C64" s="7" t="s">
        <v>186</v>
      </c>
      <c r="D64" s="6" t="s">
        <v>187</v>
      </c>
      <c r="E64" s="8" t="s">
        <v>15</v>
      </c>
      <c r="F64" s="6" t="s">
        <v>27</v>
      </c>
      <c r="G64" s="6">
        <v>3</v>
      </c>
      <c r="H64" s="9">
        <f>VLOOKUP(F64,'[1]SAFARI SALES'!$C$3:$E$142,3,FALSE)</f>
        <v>96</v>
      </c>
      <c r="I64" s="9">
        <f t="shared" si="0"/>
        <v>9</v>
      </c>
      <c r="J64" s="9">
        <f t="shared" si="1"/>
        <v>105</v>
      </c>
      <c r="K64" s="9">
        <f t="shared" si="2"/>
        <v>90</v>
      </c>
      <c r="L64" s="9">
        <v>25</v>
      </c>
      <c r="M64" s="9">
        <v>25</v>
      </c>
      <c r="N64" s="9">
        <f t="shared" si="3"/>
        <v>542</v>
      </c>
      <c r="O64" s="6"/>
      <c r="P64" s="20" t="s">
        <v>48</v>
      </c>
      <c r="Q64"/>
    </row>
    <row r="65" spans="1:17" s="3" customFormat="1" ht="15" customHeight="1">
      <c r="A65" s="19">
        <f t="shared" si="4"/>
        <v>62</v>
      </c>
      <c r="B65" s="6" t="s">
        <v>183</v>
      </c>
      <c r="C65" s="7" t="s">
        <v>188</v>
      </c>
      <c r="D65" s="6" t="s">
        <v>189</v>
      </c>
      <c r="E65" s="8" t="s">
        <v>15</v>
      </c>
      <c r="F65" s="6" t="s">
        <v>27</v>
      </c>
      <c r="G65" s="6">
        <v>2</v>
      </c>
      <c r="H65" s="9">
        <f>VLOOKUP(F65,'[1]SAFARI SALES'!$C$3:$E$142,3,FALSE)</f>
        <v>96</v>
      </c>
      <c r="I65" s="9">
        <f t="shared" si="0"/>
        <v>6</v>
      </c>
      <c r="J65" s="9">
        <f t="shared" si="1"/>
        <v>70</v>
      </c>
      <c r="K65" s="9">
        <f t="shared" si="2"/>
        <v>60</v>
      </c>
      <c r="L65" s="9">
        <v>25</v>
      </c>
      <c r="M65" s="9">
        <v>25</v>
      </c>
      <c r="N65" s="9">
        <f t="shared" si="3"/>
        <v>378</v>
      </c>
      <c r="O65" s="6"/>
      <c r="P65" s="20" t="s">
        <v>48</v>
      </c>
      <c r="Q65"/>
    </row>
    <row r="66" spans="1:17" s="3" customFormat="1" ht="15" customHeight="1">
      <c r="A66" s="19">
        <f t="shared" si="4"/>
        <v>63</v>
      </c>
      <c r="B66" s="6" t="s">
        <v>183</v>
      </c>
      <c r="C66" s="7" t="s">
        <v>190</v>
      </c>
      <c r="D66" s="11">
        <v>71</v>
      </c>
      <c r="E66" s="8" t="s">
        <v>15</v>
      </c>
      <c r="F66" s="6" t="s">
        <v>17</v>
      </c>
      <c r="G66" s="6">
        <v>2</v>
      </c>
      <c r="H66" s="9">
        <f>VLOOKUP(F66,'[1]SAFARI SALES'!$C$3:$E$142,3,FALSE)</f>
        <v>96</v>
      </c>
      <c r="I66" s="9">
        <f t="shared" si="0"/>
        <v>6</v>
      </c>
      <c r="J66" s="9">
        <f t="shared" si="1"/>
        <v>70</v>
      </c>
      <c r="K66" s="9">
        <f t="shared" si="2"/>
        <v>60</v>
      </c>
      <c r="L66" s="9">
        <v>25</v>
      </c>
      <c r="M66" s="9">
        <v>25</v>
      </c>
      <c r="N66" s="9">
        <f t="shared" si="3"/>
        <v>378</v>
      </c>
      <c r="O66" s="6"/>
      <c r="P66" s="20" t="s">
        <v>42</v>
      </c>
      <c r="Q66"/>
    </row>
    <row r="67" spans="1:17" s="3" customFormat="1" ht="15" customHeight="1">
      <c r="A67" s="19">
        <f t="shared" si="4"/>
        <v>64</v>
      </c>
      <c r="B67" s="6" t="s">
        <v>183</v>
      </c>
      <c r="C67" s="7" t="s">
        <v>191</v>
      </c>
      <c r="D67" s="6" t="s">
        <v>192</v>
      </c>
      <c r="E67" s="8" t="s">
        <v>15</v>
      </c>
      <c r="F67" s="6" t="s">
        <v>32</v>
      </c>
      <c r="G67" s="6">
        <v>1</v>
      </c>
      <c r="H67" s="9">
        <f>VLOOKUP(F67,'[1]SAFARI SALES'!$C$3:$E$142,3,FALSE)</f>
        <v>135</v>
      </c>
      <c r="I67" s="9">
        <f t="shared" si="0"/>
        <v>3</v>
      </c>
      <c r="J67" s="9">
        <f t="shared" si="1"/>
        <v>35</v>
      </c>
      <c r="K67" s="9">
        <f t="shared" si="2"/>
        <v>30</v>
      </c>
      <c r="L67" s="9">
        <v>25</v>
      </c>
      <c r="M67" s="9">
        <v>25</v>
      </c>
      <c r="N67" s="9">
        <f t="shared" si="3"/>
        <v>253</v>
      </c>
      <c r="O67" s="6"/>
      <c r="P67" s="20" t="s">
        <v>33</v>
      </c>
      <c r="Q67"/>
    </row>
    <row r="68" spans="1:17" s="3" customFormat="1" ht="15" customHeight="1">
      <c r="A68" s="19">
        <f t="shared" si="4"/>
        <v>65</v>
      </c>
      <c r="B68" s="6" t="s">
        <v>183</v>
      </c>
      <c r="C68" s="7" t="s">
        <v>193</v>
      </c>
      <c r="D68" s="6" t="s">
        <v>194</v>
      </c>
      <c r="E68" s="8" t="s">
        <v>15</v>
      </c>
      <c r="F68" s="6" t="s">
        <v>17</v>
      </c>
      <c r="G68" s="6">
        <v>3</v>
      </c>
      <c r="H68" s="9">
        <f>VLOOKUP(F68,'[1]SAFARI SALES'!$C$3:$E$142,3,FALSE)</f>
        <v>96</v>
      </c>
      <c r="I68" s="9">
        <f t="shared" ref="I68" si="5">G68*3</f>
        <v>9</v>
      </c>
      <c r="J68" s="9">
        <f t="shared" ref="J68" si="6">G68*35</f>
        <v>105</v>
      </c>
      <c r="K68" s="9">
        <f t="shared" ref="K68" si="7">G68*30</f>
        <v>90</v>
      </c>
      <c r="L68" s="9">
        <v>25</v>
      </c>
      <c r="M68" s="9">
        <v>25</v>
      </c>
      <c r="N68" s="9">
        <f t="shared" ref="N68" si="8">G68*H68+I68+J68+K68+L68+M68</f>
        <v>542</v>
      </c>
      <c r="O68" s="6"/>
      <c r="P68" s="20" t="s">
        <v>48</v>
      </c>
      <c r="Q68"/>
    </row>
    <row r="69" spans="1:17" s="3" customFormat="1" ht="15" customHeight="1">
      <c r="A69" s="19">
        <f t="shared" si="4"/>
        <v>66</v>
      </c>
      <c r="B69" s="6" t="s">
        <v>196</v>
      </c>
      <c r="C69" s="6" t="s">
        <v>197</v>
      </c>
      <c r="D69" s="8" t="s">
        <v>198</v>
      </c>
      <c r="E69" s="17" t="s">
        <v>15</v>
      </c>
      <c r="F69" s="6" t="s">
        <v>31</v>
      </c>
      <c r="G69" s="6">
        <v>1</v>
      </c>
      <c r="H69" s="9">
        <v>103</v>
      </c>
      <c r="I69" s="9">
        <f t="shared" ref="I69:I71" si="9">G69*3</f>
        <v>3</v>
      </c>
      <c r="J69" s="9">
        <f t="shared" ref="J69:J71" si="10">G69*35</f>
        <v>35</v>
      </c>
      <c r="K69" s="9">
        <f t="shared" ref="K69:K71" si="11">G69*30</f>
        <v>30</v>
      </c>
      <c r="L69" s="9">
        <v>25</v>
      </c>
      <c r="M69" s="9">
        <v>25</v>
      </c>
      <c r="N69" s="9">
        <f t="shared" ref="N69:N71" si="12">G69*H69+I69+J69+K69+L69+M69</f>
        <v>221</v>
      </c>
      <c r="O69" s="6"/>
      <c r="P69" s="20" t="s">
        <v>33</v>
      </c>
      <c r="Q69"/>
    </row>
    <row r="70" spans="1:17" s="3" customFormat="1" ht="15" customHeight="1">
      <c r="A70" s="19">
        <f t="shared" ref="A70:A71" si="13">A69+1</f>
        <v>67</v>
      </c>
      <c r="B70" s="6" t="s">
        <v>196</v>
      </c>
      <c r="C70" s="6" t="s">
        <v>199</v>
      </c>
      <c r="D70" s="6"/>
      <c r="E70" s="18" t="s">
        <v>201</v>
      </c>
      <c r="F70" s="6" t="s">
        <v>17</v>
      </c>
      <c r="G70" s="6">
        <v>20</v>
      </c>
      <c r="H70" s="9">
        <v>96</v>
      </c>
      <c r="I70" s="9">
        <f t="shared" si="9"/>
        <v>60</v>
      </c>
      <c r="J70" s="9">
        <f t="shared" si="10"/>
        <v>700</v>
      </c>
      <c r="K70" s="9">
        <f t="shared" si="11"/>
        <v>600</v>
      </c>
      <c r="L70" s="9">
        <v>25</v>
      </c>
      <c r="M70" s="9">
        <v>25</v>
      </c>
      <c r="N70" s="9">
        <f t="shared" si="12"/>
        <v>3330</v>
      </c>
      <c r="O70" s="6" t="s">
        <v>22</v>
      </c>
      <c r="P70" s="20" t="s">
        <v>18</v>
      </c>
      <c r="Q70"/>
    </row>
    <row r="71" spans="1:17" s="3" customFormat="1" ht="15" customHeight="1">
      <c r="A71" s="19">
        <f t="shared" si="13"/>
        <v>68</v>
      </c>
      <c r="B71" s="6" t="s">
        <v>196</v>
      </c>
      <c r="C71" s="8" t="s">
        <v>200</v>
      </c>
      <c r="D71" s="8"/>
      <c r="E71" s="8" t="s">
        <v>201</v>
      </c>
      <c r="F71" s="18" t="s">
        <v>17</v>
      </c>
      <c r="G71" s="6">
        <v>7</v>
      </c>
      <c r="H71" s="9">
        <v>96</v>
      </c>
      <c r="I71" s="9">
        <f t="shared" si="9"/>
        <v>21</v>
      </c>
      <c r="J71" s="9">
        <f t="shared" si="10"/>
        <v>245</v>
      </c>
      <c r="K71" s="9">
        <f t="shared" si="11"/>
        <v>210</v>
      </c>
      <c r="L71" s="9">
        <v>25</v>
      </c>
      <c r="M71" s="9">
        <v>25</v>
      </c>
      <c r="N71" s="9">
        <f t="shared" si="12"/>
        <v>1198</v>
      </c>
      <c r="O71" s="8" t="s">
        <v>22</v>
      </c>
      <c r="P71" s="22" t="s">
        <v>42</v>
      </c>
      <c r="Q71"/>
    </row>
    <row r="72" spans="1:17" s="3" customFormat="1" ht="15" customHeight="1">
      <c r="A72" s="23" t="s">
        <v>202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5"/>
      <c r="N72" s="12">
        <f>ROUND(SUM(N4:N71),0)</f>
        <v>108819</v>
      </c>
      <c r="O72" s="24"/>
      <c r="P72" s="25"/>
      <c r="Q72" s="13"/>
    </row>
    <row r="73" spans="1:17" s="3" customFormat="1" ht="15" customHeight="1" thickBot="1">
      <c r="A73" s="26"/>
      <c r="B73" s="16"/>
      <c r="C73" s="27"/>
      <c r="D73" s="16"/>
      <c r="E73" s="16"/>
      <c r="F73" s="16"/>
      <c r="G73" s="33">
        <f>SUM(G4:G71)</f>
        <v>562</v>
      </c>
      <c r="H73" s="28"/>
      <c r="I73" s="28"/>
      <c r="J73" s="28"/>
      <c r="K73" s="28"/>
      <c r="L73" s="28"/>
      <c r="M73" s="28"/>
      <c r="N73" s="28"/>
      <c r="O73" s="16"/>
      <c r="P73" s="29"/>
      <c r="Q73"/>
    </row>
    <row r="74" spans="1:17" ht="35.25" customHeight="1" thickBot="1">
      <c r="A74" s="30" t="s">
        <v>20</v>
      </c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2"/>
    </row>
    <row r="75" spans="1:17" ht="43.5" customHeight="1" thickBot="1">
      <c r="A75" s="34" t="s">
        <v>195</v>
      </c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6"/>
    </row>
  </sheetData>
  <sortState ref="B4:Q80">
    <sortCondition ref="B4:B80"/>
    <sortCondition ref="C4:C80"/>
  </sortState>
  <mergeCells count="9">
    <mergeCell ref="M1:P1"/>
    <mergeCell ref="M2:P2"/>
    <mergeCell ref="A2:H2"/>
    <mergeCell ref="A1:H1"/>
    <mergeCell ref="I1:L1"/>
    <mergeCell ref="I2:L2"/>
    <mergeCell ref="A72:M72"/>
    <mergeCell ref="A74:P74"/>
    <mergeCell ref="A75:P75"/>
  </mergeCells>
  <conditionalFormatting sqref="C3">
    <cfRule type="duplicateValues" dxfId="5" priority="6"/>
  </conditionalFormatting>
  <conditionalFormatting sqref="D73 D4:D71">
    <cfRule type="duplicateValues" dxfId="4" priority="5"/>
  </conditionalFormatting>
  <conditionalFormatting sqref="C73 C4:C71">
    <cfRule type="duplicateValues" dxfId="3" priority="4"/>
  </conditionalFormatting>
  <conditionalFormatting sqref="C69:C71">
    <cfRule type="duplicateValues" dxfId="2" priority="35"/>
  </conditionalFormatting>
  <conditionalFormatting sqref="C4:C73">
    <cfRule type="duplicateValues" dxfId="1" priority="39"/>
  </conditionalFormatting>
  <conditionalFormatting sqref="C3:C73">
    <cfRule type="duplicateValues" dxfId="0" priority="41"/>
  </conditionalFormatting>
  <pageMargins left="0.23622047244094491" right="0.15748031496062992" top="0.27" bottom="0.39" header="0.15748031496062992" footer="0.16"/>
  <pageSetup scale="7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cols>
    <col min="1" max="1" width="3.42578125" bestFit="1" customWidth="1"/>
    <col min="2" max="2" width="10.7109375" bestFit="1" customWidth="1"/>
    <col min="3" max="3" width="6.85546875" bestFit="1" customWidth="1"/>
    <col min="4" max="4" width="8.7109375" bestFit="1" customWidth="1"/>
    <col min="5" max="5" width="6.42578125" bestFit="1" customWidth="1"/>
    <col min="6" max="6" width="13.140625" bestFit="1" customWidth="1"/>
    <col min="7" max="7" width="5.42578125" bestFit="1" customWidth="1"/>
    <col min="8" max="8" width="33.5703125" bestFit="1" customWidth="1"/>
    <col min="9" max="9" width="9.5703125" bestFit="1" customWidth="1"/>
    <col min="10" max="10" width="3.28515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Invoice</vt:lpstr>
      <vt:lpstr>Sheet1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2025-04-29T12:11:34Z</cp:lastPrinted>
  <dcterms:created xsi:type="dcterms:W3CDTF">2024-07-12T13:37:00Z</dcterms:created>
  <dcterms:modified xsi:type="dcterms:W3CDTF">2025-04-29T12:12:17Z</dcterms:modified>
</cp:coreProperties>
</file>