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0" i="1"/>
  <c r="G20"/>
  <c r="M17"/>
  <c r="M5"/>
  <c r="M6"/>
  <c r="M7"/>
  <c r="M8"/>
  <c r="M9"/>
  <c r="M10"/>
  <c r="M11"/>
  <c r="M12"/>
  <c r="M13"/>
  <c r="M14"/>
  <c r="M15"/>
  <c r="M16"/>
  <c r="M4"/>
  <c r="J5"/>
  <c r="J6"/>
  <c r="J7"/>
  <c r="J8"/>
  <c r="J9"/>
  <c r="J10"/>
  <c r="J11"/>
  <c r="J12"/>
  <c r="J13"/>
  <c r="J14"/>
  <c r="J15"/>
  <c r="J16"/>
  <c r="J4"/>
  <c r="I5"/>
  <c r="I6"/>
  <c r="I7"/>
  <c r="I9"/>
  <c r="I10"/>
  <c r="I11"/>
  <c r="I12"/>
  <c r="I13"/>
  <c r="I14"/>
  <c r="I15"/>
  <c r="I4"/>
</calcChain>
</file>

<file path=xl/sharedStrings.xml><?xml version="1.0" encoding="utf-8"?>
<sst xmlns="http://schemas.openxmlformats.org/spreadsheetml/2006/main" count="84" uniqueCount="65">
  <si>
    <t>1794</t>
  </si>
  <si>
    <t>05/11/2025</t>
  </si>
  <si>
    <t>1881</t>
  </si>
  <si>
    <t>07/11/2025</t>
  </si>
  <si>
    <t>1816</t>
  </si>
  <si>
    <t>10/11/2025</t>
  </si>
  <si>
    <t>1827</t>
  </si>
  <si>
    <t>12/11/2025</t>
  </si>
  <si>
    <t>1844</t>
  </si>
  <si>
    <t>14/11/2025</t>
  </si>
  <si>
    <t>1853</t>
  </si>
  <si>
    <t>19/11/2025</t>
  </si>
  <si>
    <t>365</t>
  </si>
  <si>
    <t>1902</t>
  </si>
  <si>
    <t>1904</t>
  </si>
  <si>
    <t>20/11/2025</t>
  </si>
  <si>
    <t>1913</t>
  </si>
  <si>
    <t>26/11/2025</t>
  </si>
  <si>
    <t>1958,1964</t>
  </si>
  <si>
    <t>28/11/2025</t>
  </si>
  <si>
    <t>1989</t>
  </si>
  <si>
    <t>29/11/2025</t>
  </si>
  <si>
    <t>1993</t>
  </si>
  <si>
    <t>/BHA/00264</t>
  </si>
  <si>
    <t>/BHA/00265</t>
  </si>
  <si>
    <t>/BHA/00269</t>
  </si>
  <si>
    <t>/BHA/00270</t>
  </si>
  <si>
    <t>/BHA/00272</t>
  </si>
  <si>
    <t>/BHA/00273</t>
  </si>
  <si>
    <t>/BHA/00286</t>
  </si>
  <si>
    <t>/BHA/00287</t>
  </si>
  <si>
    <t>/BHA/00289</t>
  </si>
  <si>
    <t>/BHA/00290</t>
  </si>
  <si>
    <t>/BHA/00292</t>
  </si>
  <si>
    <t>/BHA/00294</t>
  </si>
  <si>
    <t>/BHA/00298</t>
  </si>
  <si>
    <t>SL</t>
  </si>
  <si>
    <t>DATE</t>
  </si>
  <si>
    <t>LR NO</t>
  </si>
  <si>
    <t>INV NO</t>
  </si>
  <si>
    <t>FROM</t>
  </si>
  <si>
    <t>TO</t>
  </si>
  <si>
    <t>WEIGHT</t>
  </si>
  <si>
    <t>CASE</t>
  </si>
  <si>
    <t>NUAGAON</t>
  </si>
  <si>
    <t>SUNDERGARH</t>
  </si>
  <si>
    <t>BARIPADA</t>
  </si>
  <si>
    <t>RAYAGADA</t>
  </si>
  <si>
    <t>BALIGUDA</t>
  </si>
  <si>
    <t>RAIGHAR</t>
  </si>
  <si>
    <t>PADMAPUR</t>
  </si>
  <si>
    <t>BBSR</t>
  </si>
  <si>
    <t>UMERKOTE</t>
  </si>
  <si>
    <t>RATE</t>
  </si>
  <si>
    <t>HAM</t>
  </si>
  <si>
    <t>DD.CH.</t>
  </si>
  <si>
    <t>LR.CH.</t>
  </si>
  <si>
    <t>AMOUNT</t>
  </si>
  <si>
    <t>RABINGIA</t>
  </si>
  <si>
    <t>INVOICE
ATC LOGISTICS,,8984191006
GST No:21CHVPB1842D2ZQ</t>
  </si>
  <si>
    <t xml:space="preserve">KARNATAKA AGRO CHEMICALS
Address: PLOT NO - 84  BAPUJINAGAR P. S - CAPITAL 751009,6742597992
GST No:21AABFK5489N1ZZ
</t>
  </si>
  <si>
    <t>Thanking you for your business.
ATC LOGISTICS</t>
  </si>
  <si>
    <t>Kindly, verify &amp; confirm within 7 days, else GST will be filed by 20th DEC, 2025. 
GST to be paid by Consignor under Reverse Charge Mechanism(RCM) as per GST.</t>
  </si>
  <si>
    <t>(RUPEES THIRTY THREE THOUSAND THREE HUNDRED SEVENTY ONLY)</t>
  </si>
  <si>
    <t>Bill Date: 30/11/2025
Bill NO : 2880
Total Amount: 33370.00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</si>
</sst>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8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45148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Q4" sqref="Q4"/>
    </sheetView>
  </sheetViews>
  <sheetFormatPr defaultRowHeight="15"/>
  <cols>
    <col min="1" max="1" width="3" bestFit="1" customWidth="1"/>
    <col min="2" max="2" width="10.7109375" bestFit="1" customWidth="1"/>
    <col min="3" max="3" width="11.42578125" bestFit="1" customWidth="1"/>
    <col min="4" max="4" width="9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10.140625" customWidth="1"/>
  </cols>
  <sheetData>
    <row r="1" spans="1:13" s="10" customFormat="1" ht="90" customHeight="1">
      <c r="A1" s="6"/>
      <c r="B1" s="7"/>
      <c r="C1" s="7"/>
      <c r="D1" s="7"/>
      <c r="E1" s="7"/>
      <c r="F1" s="7"/>
      <c r="G1" s="7"/>
      <c r="H1" s="7"/>
      <c r="I1" s="8"/>
      <c r="J1" s="9" t="s">
        <v>59</v>
      </c>
      <c r="K1" s="9"/>
      <c r="L1" s="9"/>
      <c r="M1" s="9"/>
    </row>
    <row r="2" spans="1:13" s="10" customFormat="1" ht="69" customHeight="1">
      <c r="A2" s="6" t="s">
        <v>60</v>
      </c>
      <c r="B2" s="7"/>
      <c r="C2" s="7"/>
      <c r="D2" s="7"/>
      <c r="E2" s="7"/>
      <c r="F2" s="7"/>
      <c r="G2" s="7"/>
      <c r="H2" s="7"/>
      <c r="I2" s="8"/>
      <c r="J2" s="9" t="s">
        <v>64</v>
      </c>
      <c r="K2" s="9"/>
      <c r="L2" s="9"/>
      <c r="M2" s="9"/>
    </row>
    <row r="3" spans="1:13" s="1" customFormat="1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43</v>
      </c>
      <c r="H3" s="3" t="s">
        <v>42</v>
      </c>
      <c r="I3" s="5" t="s">
        <v>53</v>
      </c>
      <c r="J3" s="5" t="s">
        <v>54</v>
      </c>
      <c r="K3" s="5" t="s">
        <v>55</v>
      </c>
      <c r="L3" s="5" t="s">
        <v>56</v>
      </c>
      <c r="M3" s="5" t="s">
        <v>57</v>
      </c>
    </row>
    <row r="4" spans="1:13">
      <c r="A4" s="2">
        <v>1</v>
      </c>
      <c r="B4" s="2" t="s">
        <v>1</v>
      </c>
      <c r="C4" s="2" t="s">
        <v>23</v>
      </c>
      <c r="D4" s="2" t="s">
        <v>0</v>
      </c>
      <c r="E4" s="2" t="s">
        <v>51</v>
      </c>
      <c r="F4" s="2" t="s">
        <v>44</v>
      </c>
      <c r="G4" s="2">
        <v>99</v>
      </c>
      <c r="H4" s="2">
        <v>3100</v>
      </c>
      <c r="I4" s="11">
        <f>VLOOKUP(F4,'[1]KARNATAKA MULTIPLEX'!$C$6:$E$77,3,FALSE)</f>
        <v>2.75</v>
      </c>
      <c r="J4" s="11">
        <f>G4*2</f>
        <v>198</v>
      </c>
      <c r="K4" s="11">
        <v>3000</v>
      </c>
      <c r="L4" s="11">
        <v>45</v>
      </c>
      <c r="M4" s="11">
        <f>H4*I4+J4+K4+L4</f>
        <v>11768</v>
      </c>
    </row>
    <row r="5" spans="1:13">
      <c r="A5" s="2">
        <v>2</v>
      </c>
      <c r="B5" s="2" t="s">
        <v>1</v>
      </c>
      <c r="C5" s="2" t="s">
        <v>24</v>
      </c>
      <c r="D5" s="2" t="s">
        <v>2</v>
      </c>
      <c r="E5" s="2" t="s">
        <v>51</v>
      </c>
      <c r="F5" s="2" t="s">
        <v>45</v>
      </c>
      <c r="G5" s="2">
        <v>21</v>
      </c>
      <c r="H5" s="2">
        <v>600</v>
      </c>
      <c r="I5" s="11">
        <f>VLOOKUP(F5,'[1]KARNATAKA MULTIPLEX'!$C$6:$E$77,3,FALSE)</f>
        <v>3.05</v>
      </c>
      <c r="J5" s="11">
        <f t="shared" ref="J5:J16" si="0">G5*2</f>
        <v>42</v>
      </c>
      <c r="K5" s="11">
        <v>0</v>
      </c>
      <c r="L5" s="11">
        <v>45</v>
      </c>
      <c r="M5" s="11">
        <f t="shared" ref="M5:M16" si="1">H5*I5+J5+K5+L5</f>
        <v>1917</v>
      </c>
    </row>
    <row r="6" spans="1:13">
      <c r="A6" s="2">
        <v>4</v>
      </c>
      <c r="B6" s="2" t="s">
        <v>3</v>
      </c>
      <c r="C6" s="2" t="s">
        <v>25</v>
      </c>
      <c r="D6" s="2" t="s">
        <v>4</v>
      </c>
      <c r="E6" s="2" t="s">
        <v>51</v>
      </c>
      <c r="F6" s="2" t="s">
        <v>46</v>
      </c>
      <c r="G6" s="2">
        <v>22</v>
      </c>
      <c r="H6" s="2">
        <v>676</v>
      </c>
      <c r="I6" s="11">
        <f>VLOOKUP(F6,'[1]KARNATAKA MULTIPLEX'!$C$6:$E$77,3,FALSE)</f>
        <v>2.65</v>
      </c>
      <c r="J6" s="11">
        <f t="shared" si="0"/>
        <v>44</v>
      </c>
      <c r="K6" s="11">
        <v>0</v>
      </c>
      <c r="L6" s="11">
        <v>45</v>
      </c>
      <c r="M6" s="11">
        <f t="shared" si="1"/>
        <v>1880.3999999999999</v>
      </c>
    </row>
    <row r="7" spans="1:13">
      <c r="A7" s="2">
        <v>5</v>
      </c>
      <c r="B7" s="2" t="s">
        <v>5</v>
      </c>
      <c r="C7" s="4" t="s">
        <v>26</v>
      </c>
      <c r="D7" s="2" t="s">
        <v>6</v>
      </c>
      <c r="E7" s="2" t="s">
        <v>51</v>
      </c>
      <c r="F7" s="2" t="s">
        <v>52</v>
      </c>
      <c r="G7" s="2">
        <v>6</v>
      </c>
      <c r="H7" s="2">
        <v>160</v>
      </c>
      <c r="I7" s="11">
        <f>VLOOKUP(F7,'[1]KARNATAKA MULTIPLEX'!$C$6:$E$77,3,FALSE)</f>
        <v>4.8499999999999996</v>
      </c>
      <c r="J7" s="11">
        <f t="shared" si="0"/>
        <v>12</v>
      </c>
      <c r="K7" s="11">
        <v>0</v>
      </c>
      <c r="L7" s="11">
        <v>45</v>
      </c>
      <c r="M7" s="11">
        <f t="shared" si="1"/>
        <v>833</v>
      </c>
    </row>
    <row r="8" spans="1:13">
      <c r="A8" s="2">
        <v>6</v>
      </c>
      <c r="B8" s="2" t="s">
        <v>7</v>
      </c>
      <c r="C8" s="2" t="s">
        <v>27</v>
      </c>
      <c r="D8" s="2" t="s">
        <v>8</v>
      </c>
      <c r="E8" s="2" t="s">
        <v>51</v>
      </c>
      <c r="F8" s="4" t="s">
        <v>58</v>
      </c>
      <c r="G8" s="2">
        <v>30</v>
      </c>
      <c r="H8" s="2">
        <v>600</v>
      </c>
      <c r="I8" s="11">
        <v>3.5</v>
      </c>
      <c r="J8" s="11">
        <f t="shared" si="0"/>
        <v>60</v>
      </c>
      <c r="K8" s="11">
        <v>0</v>
      </c>
      <c r="L8" s="11">
        <v>45</v>
      </c>
      <c r="M8" s="11">
        <f t="shared" si="1"/>
        <v>2205</v>
      </c>
    </row>
    <row r="9" spans="1:13">
      <c r="A9" s="2">
        <v>7</v>
      </c>
      <c r="B9" s="2" t="s">
        <v>9</v>
      </c>
      <c r="C9" s="2" t="s">
        <v>28</v>
      </c>
      <c r="D9" s="2" t="s">
        <v>10</v>
      </c>
      <c r="E9" s="2" t="s">
        <v>51</v>
      </c>
      <c r="F9" s="2" t="s">
        <v>46</v>
      </c>
      <c r="G9" s="2">
        <v>8</v>
      </c>
      <c r="H9" s="2">
        <v>120</v>
      </c>
      <c r="I9" s="11">
        <f>VLOOKUP(F9,'[1]KARNATAKA MULTIPLEX'!$C$6:$E$77,3,FALSE)</f>
        <v>2.65</v>
      </c>
      <c r="J9" s="11">
        <f t="shared" si="0"/>
        <v>16</v>
      </c>
      <c r="K9" s="11">
        <v>0</v>
      </c>
      <c r="L9" s="11">
        <v>45</v>
      </c>
      <c r="M9" s="11">
        <f t="shared" si="1"/>
        <v>379</v>
      </c>
    </row>
    <row r="10" spans="1:13">
      <c r="A10" s="2">
        <v>8</v>
      </c>
      <c r="B10" s="2" t="s">
        <v>11</v>
      </c>
      <c r="C10" s="2" t="s">
        <v>29</v>
      </c>
      <c r="D10" s="2" t="s">
        <v>12</v>
      </c>
      <c r="E10" s="2" t="s">
        <v>51</v>
      </c>
      <c r="F10" s="2" t="s">
        <v>47</v>
      </c>
      <c r="G10" s="2">
        <v>2</v>
      </c>
      <c r="H10" s="2">
        <v>100</v>
      </c>
      <c r="I10" s="11">
        <f>VLOOKUP(F10,'[1]KARNATAKA MULTIPLEX'!$C$6:$E$77,3,FALSE)</f>
        <v>3.25</v>
      </c>
      <c r="J10" s="11">
        <f t="shared" si="0"/>
        <v>4</v>
      </c>
      <c r="K10" s="11">
        <v>0</v>
      </c>
      <c r="L10" s="11">
        <v>45</v>
      </c>
      <c r="M10" s="11">
        <f t="shared" si="1"/>
        <v>374</v>
      </c>
    </row>
    <row r="11" spans="1:13">
      <c r="A11" s="2">
        <v>9</v>
      </c>
      <c r="B11" s="2" t="s">
        <v>11</v>
      </c>
      <c r="C11" s="2" t="s">
        <v>30</v>
      </c>
      <c r="D11" s="2" t="s">
        <v>13</v>
      </c>
      <c r="E11" s="2" t="s">
        <v>51</v>
      </c>
      <c r="F11" s="2" t="s">
        <v>44</v>
      </c>
      <c r="G11" s="2">
        <v>56</v>
      </c>
      <c r="H11" s="2">
        <v>1000</v>
      </c>
      <c r="I11" s="11">
        <f>VLOOKUP(F11,'[1]KARNATAKA MULTIPLEX'!$C$6:$E$77,3,FALSE)</f>
        <v>2.75</v>
      </c>
      <c r="J11" s="11">
        <f t="shared" si="0"/>
        <v>112</v>
      </c>
      <c r="K11" s="11">
        <v>1500</v>
      </c>
      <c r="L11" s="11">
        <v>45</v>
      </c>
      <c r="M11" s="11">
        <f t="shared" si="1"/>
        <v>4407</v>
      </c>
    </row>
    <row r="12" spans="1:13">
      <c r="A12" s="2">
        <v>10</v>
      </c>
      <c r="B12" s="2" t="s">
        <v>11</v>
      </c>
      <c r="C12" s="2" t="s">
        <v>31</v>
      </c>
      <c r="D12" s="2" t="s">
        <v>14</v>
      </c>
      <c r="E12" s="2" t="s">
        <v>51</v>
      </c>
      <c r="F12" s="2" t="s">
        <v>48</v>
      </c>
      <c r="G12" s="2">
        <v>25</v>
      </c>
      <c r="H12" s="2">
        <v>500</v>
      </c>
      <c r="I12" s="11">
        <f>VLOOKUP(F12,'[1]KARNATAKA MULTIPLEX'!$C$6:$E$77,3,FALSE)</f>
        <v>5.35</v>
      </c>
      <c r="J12" s="11">
        <f t="shared" si="0"/>
        <v>50</v>
      </c>
      <c r="K12" s="11">
        <v>0</v>
      </c>
      <c r="L12" s="11">
        <v>45</v>
      </c>
      <c r="M12" s="11">
        <f t="shared" si="1"/>
        <v>2770</v>
      </c>
    </row>
    <row r="13" spans="1:13">
      <c r="A13" s="2">
        <v>11</v>
      </c>
      <c r="B13" s="2" t="s">
        <v>15</v>
      </c>
      <c r="C13" s="2" t="s">
        <v>32</v>
      </c>
      <c r="D13" s="2" t="s">
        <v>16</v>
      </c>
      <c r="E13" s="2" t="s">
        <v>51</v>
      </c>
      <c r="F13" s="2" t="s">
        <v>46</v>
      </c>
      <c r="G13" s="2">
        <v>5</v>
      </c>
      <c r="H13" s="2">
        <v>150</v>
      </c>
      <c r="I13" s="11">
        <f>VLOOKUP(F13,'[1]KARNATAKA MULTIPLEX'!$C$6:$E$77,3,FALSE)</f>
        <v>2.65</v>
      </c>
      <c r="J13" s="11">
        <f t="shared" si="0"/>
        <v>10</v>
      </c>
      <c r="K13" s="11">
        <v>0</v>
      </c>
      <c r="L13" s="11">
        <v>45</v>
      </c>
      <c r="M13" s="11">
        <f t="shared" si="1"/>
        <v>452.5</v>
      </c>
    </row>
    <row r="14" spans="1:13">
      <c r="A14" s="2">
        <v>12</v>
      </c>
      <c r="B14" s="2" t="s">
        <v>17</v>
      </c>
      <c r="C14" s="2" t="s">
        <v>33</v>
      </c>
      <c r="D14" s="2" t="s">
        <v>18</v>
      </c>
      <c r="E14" s="2" t="s">
        <v>51</v>
      </c>
      <c r="F14" s="2" t="s">
        <v>49</v>
      </c>
      <c r="G14" s="2">
        <v>42</v>
      </c>
      <c r="H14" s="2">
        <v>900</v>
      </c>
      <c r="I14" s="11">
        <f>VLOOKUP(F14,'[1]KARNATAKA MULTIPLEX'!$C$6:$E$77,3,FALSE)</f>
        <v>5.2</v>
      </c>
      <c r="J14" s="11">
        <f t="shared" si="0"/>
        <v>84</v>
      </c>
      <c r="K14" s="11">
        <v>0</v>
      </c>
      <c r="L14" s="11">
        <v>45</v>
      </c>
      <c r="M14" s="11">
        <f t="shared" si="1"/>
        <v>4809</v>
      </c>
    </row>
    <row r="15" spans="1:13">
      <c r="A15" s="2">
        <v>13</v>
      </c>
      <c r="B15" s="2" t="s">
        <v>19</v>
      </c>
      <c r="C15" s="2" t="s">
        <v>34</v>
      </c>
      <c r="D15" s="2" t="s">
        <v>20</v>
      </c>
      <c r="E15" s="2" t="s">
        <v>51</v>
      </c>
      <c r="F15" s="2" t="s">
        <v>46</v>
      </c>
      <c r="G15" s="2">
        <v>6</v>
      </c>
      <c r="H15" s="2">
        <v>220</v>
      </c>
      <c r="I15" s="11">
        <f>VLOOKUP(F15,'[1]KARNATAKA MULTIPLEX'!$C$6:$E$77,3,FALSE)</f>
        <v>2.65</v>
      </c>
      <c r="J15" s="11">
        <f t="shared" si="0"/>
        <v>12</v>
      </c>
      <c r="K15" s="11">
        <v>0</v>
      </c>
      <c r="L15" s="11">
        <v>45</v>
      </c>
      <c r="M15" s="11">
        <f t="shared" si="1"/>
        <v>640</v>
      </c>
    </row>
    <row r="16" spans="1:13">
      <c r="A16" s="2">
        <v>14</v>
      </c>
      <c r="B16" s="2" t="s">
        <v>21</v>
      </c>
      <c r="C16" s="2" t="s">
        <v>35</v>
      </c>
      <c r="D16" s="2" t="s">
        <v>22</v>
      </c>
      <c r="E16" s="2" t="s">
        <v>51</v>
      </c>
      <c r="F16" s="2" t="s">
        <v>50</v>
      </c>
      <c r="G16" s="2">
        <v>15</v>
      </c>
      <c r="H16" s="2">
        <v>200</v>
      </c>
      <c r="I16" s="11">
        <v>4.3</v>
      </c>
      <c r="J16" s="11">
        <f t="shared" si="0"/>
        <v>30</v>
      </c>
      <c r="K16" s="11">
        <v>0</v>
      </c>
      <c r="L16" s="11">
        <v>45</v>
      </c>
      <c r="M16" s="11">
        <f t="shared" si="1"/>
        <v>935</v>
      </c>
    </row>
    <row r="17" spans="1:13" s="17" customFormat="1">
      <c r="A17" s="12" t="s">
        <v>63</v>
      </c>
      <c r="B17" s="13"/>
      <c r="C17" s="13"/>
      <c r="D17" s="13"/>
      <c r="E17" s="13"/>
      <c r="F17" s="13"/>
      <c r="G17" s="13"/>
      <c r="H17" s="13"/>
      <c r="I17" s="14"/>
      <c r="J17" s="14"/>
      <c r="K17" s="14"/>
      <c r="L17" s="15"/>
      <c r="M17" s="16">
        <f>ROUND(SUM(M4:M16),0)</f>
        <v>33370</v>
      </c>
    </row>
    <row r="18" spans="1:13" s="17" customFormat="1" ht="30" customHeight="1">
      <c r="A18" s="18" t="s">
        <v>62</v>
      </c>
      <c r="B18" s="18"/>
      <c r="C18" s="18"/>
      <c r="D18" s="18"/>
      <c r="E18" s="18"/>
      <c r="F18" s="18"/>
      <c r="G18" s="18"/>
      <c r="H18" s="18"/>
      <c r="I18" s="19"/>
      <c r="J18" s="19"/>
      <c r="K18" s="19"/>
      <c r="L18" s="19"/>
      <c r="M18" s="19"/>
    </row>
    <row r="19" spans="1:13" s="17" customFormat="1" ht="30" customHeight="1">
      <c r="A19" s="18" t="s">
        <v>61</v>
      </c>
      <c r="B19" s="18"/>
      <c r="C19" s="18"/>
      <c r="D19" s="18"/>
      <c r="E19" s="18"/>
      <c r="F19" s="18"/>
      <c r="G19" s="18"/>
      <c r="H19" s="18"/>
      <c r="I19" s="19"/>
      <c r="J19" s="19"/>
      <c r="K19" s="19"/>
      <c r="L19" s="19"/>
      <c r="M19" s="19"/>
    </row>
    <row r="20" spans="1:13" s="10" customFormat="1">
      <c r="G20" s="20">
        <f>SUM(G4:G16)</f>
        <v>337</v>
      </c>
      <c r="H20" s="20">
        <f>SUM(H4:H16)</f>
        <v>8326</v>
      </c>
      <c r="I20" s="21"/>
      <c r="J20" s="21"/>
      <c r="K20" s="21"/>
      <c r="L20" s="21"/>
      <c r="M20" s="21"/>
    </row>
  </sheetData>
  <sortState ref="B2:H16">
    <sortCondition ref="B2:B16"/>
  </sortState>
  <mergeCells count="7">
    <mergeCell ref="A19:M19"/>
    <mergeCell ref="A1:I1"/>
    <mergeCell ref="J1:M1"/>
    <mergeCell ref="A2:I2"/>
    <mergeCell ref="J2:M2"/>
    <mergeCell ref="A17:L17"/>
    <mergeCell ref="A18:M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2025-12-06T08:21:38Z</dcterms:created>
  <dcterms:modified xsi:type="dcterms:W3CDTF">2025-12-09T05:47:50Z</dcterms:modified>
</cp:coreProperties>
</file>