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Invoice!$A$3:$O$75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5" i="1" l="1"/>
  <c r="J73" i="1"/>
  <c r="I73" i="1"/>
  <c r="H73" i="1"/>
  <c r="L73" i="1" s="1"/>
  <c r="J72" i="1"/>
  <c r="I72" i="1"/>
  <c r="H72" i="1"/>
  <c r="L72" i="1" s="1"/>
  <c r="J71" i="1"/>
  <c r="I71" i="1"/>
  <c r="H71" i="1"/>
  <c r="J70" i="1"/>
  <c r="I70" i="1"/>
  <c r="H70" i="1"/>
  <c r="L70" i="1" s="1"/>
  <c r="J69" i="1"/>
  <c r="I69" i="1"/>
  <c r="H69" i="1"/>
  <c r="J68" i="1"/>
  <c r="I68" i="1"/>
  <c r="H68" i="1"/>
  <c r="L68" i="1" s="1"/>
  <c r="J67" i="1"/>
  <c r="I67" i="1"/>
  <c r="H67" i="1"/>
  <c r="J66" i="1"/>
  <c r="I66" i="1"/>
  <c r="H66" i="1"/>
  <c r="L66" i="1" s="1"/>
  <c r="J65" i="1"/>
  <c r="I65" i="1"/>
  <c r="H65" i="1"/>
  <c r="J64" i="1"/>
  <c r="I64" i="1"/>
  <c r="H64" i="1"/>
  <c r="L64" i="1" s="1"/>
  <c r="J63" i="1"/>
  <c r="I63" i="1"/>
  <c r="H63" i="1"/>
  <c r="J62" i="1"/>
  <c r="I62" i="1"/>
  <c r="H62" i="1"/>
  <c r="L62" i="1" s="1"/>
  <c r="J61" i="1"/>
  <c r="I61" i="1"/>
  <c r="H61" i="1"/>
  <c r="J60" i="1"/>
  <c r="I60" i="1"/>
  <c r="H60" i="1"/>
  <c r="L60" i="1" s="1"/>
  <c r="J59" i="1"/>
  <c r="I59" i="1"/>
  <c r="H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J28" i="1"/>
  <c r="I28" i="1"/>
  <c r="J27" i="1"/>
  <c r="I27" i="1"/>
  <c r="H27" i="1"/>
  <c r="J26" i="1"/>
  <c r="I26" i="1"/>
  <c r="H26" i="1"/>
  <c r="J25" i="1"/>
  <c r="I25" i="1"/>
  <c r="J24" i="1"/>
  <c r="I24" i="1"/>
  <c r="J23" i="1"/>
  <c r="I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22" i="1" l="1"/>
  <c r="L27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3" i="1"/>
  <c r="L65" i="1"/>
  <c r="L67" i="1"/>
  <c r="L71" i="1"/>
  <c r="L4" i="1"/>
  <c r="L6" i="1"/>
  <c r="L8" i="1"/>
  <c r="L10" i="1"/>
  <c r="L12" i="1"/>
  <c r="L14" i="1"/>
  <c r="L16" i="1"/>
  <c r="L18" i="1"/>
  <c r="L20" i="1"/>
  <c r="L61" i="1"/>
  <c r="L69" i="1"/>
  <c r="L5" i="1"/>
  <c r="L7" i="1"/>
  <c r="L9" i="1"/>
  <c r="L11" i="1"/>
  <c r="L13" i="1"/>
  <c r="L15" i="1"/>
  <c r="L17" i="1"/>
  <c r="L19" i="1"/>
  <c r="L21" i="1"/>
  <c r="L23" i="1"/>
  <c r="L24" i="1"/>
  <c r="L25" i="1"/>
  <c r="L26" i="1"/>
  <c r="L28" i="1"/>
  <c r="L29" i="1"/>
  <c r="L30" i="1"/>
  <c r="L32" i="1"/>
  <c r="L34" i="1"/>
  <c r="L36" i="1"/>
  <c r="L38" i="1"/>
  <c r="L40" i="1"/>
  <c r="L42" i="1"/>
  <c r="L74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<sst xmlns="http://schemas.openxmlformats.org/spreadsheetml/2006/main" count="547" uniqueCount="181">
  <si>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</si>
  <si>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</si>
  <si>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</si>
  <si>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</si>
  <si>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</si>
  <si>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</si>
  <si>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</si>
  <si>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</si>
  <si>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</si>
  <si>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</si>
  <si>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</si>
  <si>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</si>
  <si>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</si>
  <si>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</si>
  <si>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</si>
  <si>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</si>
  <si>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</si>
  <si>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</si>
  <si>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</si>
  <si>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</si>
  <si>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</si>
  <si>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</si>
  <si>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</si>
  <si>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</si>
  <si>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</si>
  <si>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</si>
  <si>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</si>
  <si>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</si>
  <si>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BALIAPAL</t>
  </si>
  <si>
    <t>SORO</t>
  </si>
  <si>
    <t>TO,
M/S KOYAS PERFUMERY WORKS
GROUND FLOOR, KHATA NO. 349/1306, PLOT NO. 159/1939, 
Industrial Estate, Andeisahi, Cuttack, Odisha, 754021</t>
  </si>
  <si>
    <t>DESTINATIOPN</t>
  </si>
  <si>
    <t>SANTOSHI MAA DHOOP SHOP</t>
  </si>
  <si>
    <t>BRAHMA TRADERS</t>
  </si>
  <si>
    <t>BALASORE</t>
  </si>
  <si>
    <t>SHARMA AGENCY</t>
  </si>
  <si>
    <t xml:space="preserve">PARIDA AGARBATTI </t>
  </si>
  <si>
    <t>RAIRANGPUR</t>
  </si>
  <si>
    <t>FANCY CORNER</t>
  </si>
  <si>
    <t>BRAHMAGIRI</t>
  </si>
  <si>
    <t>BABA BHIMESWAR FOOD AND COSMETIC</t>
  </si>
  <si>
    <t>KAIBALYA PHARMA</t>
  </si>
  <si>
    <t>JARKA</t>
  </si>
  <si>
    <t>MAHAVIR DISTRIBUTORS</t>
  </si>
  <si>
    <t>JODA</t>
  </si>
  <si>
    <t>PRACHETASH PATTANAIK</t>
  </si>
  <si>
    <t>BALUGAON</t>
  </si>
  <si>
    <t>MAA TARINI BHANDAR</t>
  </si>
  <si>
    <t>UDALA</t>
  </si>
  <si>
    <t>SHREE KRISHNA ENTERPRISES</t>
  </si>
  <si>
    <t>PHULBANI</t>
  </si>
  <si>
    <t>OM ENTERPRISES</t>
  </si>
  <si>
    <t>NILAGIRI</t>
  </si>
  <si>
    <t>BARIPADA</t>
  </si>
  <si>
    <t>KHURDA</t>
  </si>
  <si>
    <t>SAI SWADESI SEVA KENDRA</t>
  </si>
  <si>
    <t>BISHNU CHARAN MOHANTY</t>
  </si>
  <si>
    <t>FIRINGI BAZAR</t>
  </si>
  <si>
    <t xml:space="preserve">VIRENDRA FOODS AND AGENCIES </t>
  </si>
  <si>
    <t>SOHANA KIRANA STORE</t>
  </si>
  <si>
    <t>06/12/2025</t>
  </si>
  <si>
    <t>PL/JA/15474</t>
  </si>
  <si>
    <t>821</t>
  </si>
  <si>
    <t>SISUA</t>
  </si>
  <si>
    <t>SAHOO ENTERPRISES</t>
  </si>
  <si>
    <t>PL/JA/15475</t>
  </si>
  <si>
    <t>815</t>
  </si>
  <si>
    <t>PL/JA/15493</t>
  </si>
  <si>
    <t>817</t>
  </si>
  <si>
    <t>PL/JA/15506</t>
  </si>
  <si>
    <t>816</t>
  </si>
  <si>
    <t>PL/JA/15549</t>
  </si>
  <si>
    <t>814</t>
  </si>
  <si>
    <t>10/12/2025</t>
  </si>
  <si>
    <t>PL/JA/15697</t>
  </si>
  <si>
    <t>828</t>
  </si>
  <si>
    <t>KANTABANIA</t>
  </si>
  <si>
    <t>DAS AND SONS</t>
  </si>
  <si>
    <t>PL/JA/15698</t>
  </si>
  <si>
    <t>69</t>
  </si>
  <si>
    <t>11/12/2025</t>
  </si>
  <si>
    <t>PL/JA/15696</t>
  </si>
  <si>
    <t>827</t>
  </si>
  <si>
    <t>12/12/2025</t>
  </si>
  <si>
    <t>PL/JA/15779</t>
  </si>
  <si>
    <t>837</t>
  </si>
  <si>
    <t>KALAPATHARA</t>
  </si>
  <si>
    <t>MOHANTY AGENCY</t>
  </si>
  <si>
    <t>PL/JA/15780</t>
  </si>
  <si>
    <t>835</t>
  </si>
  <si>
    <t>JAJPUR TOWN</t>
  </si>
  <si>
    <t>D S TRADING</t>
  </si>
  <si>
    <t>PL/JA/15784</t>
  </si>
  <si>
    <t>836</t>
  </si>
  <si>
    <t>PIRAHAT</t>
  </si>
  <si>
    <t>NIRANJAN SAHOO</t>
  </si>
  <si>
    <t>15/12/2025</t>
  </si>
  <si>
    <t>PL/JA/15903</t>
  </si>
  <si>
    <t>842</t>
  </si>
  <si>
    <t>RANIKHUDI</t>
  </si>
  <si>
    <t>PL/JA/16001</t>
  </si>
  <si>
    <t>843</t>
  </si>
  <si>
    <t>PADAMPUR</t>
  </si>
  <si>
    <t>16/12/2025</t>
  </si>
  <si>
    <t>PL/JA/15960</t>
  </si>
  <si>
    <t>851</t>
  </si>
  <si>
    <t>19/12/2025</t>
  </si>
  <si>
    <t>PL/JA/16138</t>
  </si>
  <si>
    <t>860</t>
  </si>
  <si>
    <t>PL/JA/16156</t>
  </si>
  <si>
    <t>857</t>
  </si>
  <si>
    <t>B L TRADERS</t>
  </si>
  <si>
    <t>PL/JA/16171</t>
  </si>
  <si>
    <t>859</t>
  </si>
  <si>
    <t>SISUPALGARH</t>
  </si>
  <si>
    <t>OMM STORE S</t>
  </si>
  <si>
    <t>PL/JA/16174</t>
  </si>
  <si>
    <t>858</t>
  </si>
  <si>
    <t>MANORAMA TRADERSS</t>
  </si>
  <si>
    <t>22/12/2025</t>
  </si>
  <si>
    <t>PL/JA/16238</t>
  </si>
  <si>
    <t>866</t>
  </si>
  <si>
    <t>PURI</t>
  </si>
  <si>
    <t>PATRA AGENCIES</t>
  </si>
  <si>
    <t>PL/JA/16249</t>
  </si>
  <si>
    <t>868</t>
  </si>
  <si>
    <t>SHREE JAGANNATH AGENCY</t>
  </si>
  <si>
    <t>PL/JA/16250</t>
  </si>
  <si>
    <t>867</t>
  </si>
  <si>
    <t>BARAMUNDA</t>
  </si>
  <si>
    <t>SMRUTI RANJAN MAHARANA</t>
  </si>
  <si>
    <t>27/12/2025</t>
  </si>
  <si>
    <t>PL/JA/16521</t>
  </si>
  <si>
    <t>886</t>
  </si>
  <si>
    <t>PL/JA/16533</t>
  </si>
  <si>
    <t>878</t>
  </si>
  <si>
    <t>BAMUR</t>
  </si>
  <si>
    <t>SAHOO TRADERS</t>
  </si>
  <si>
    <t>PL/JA/16539</t>
  </si>
  <si>
    <t>885</t>
  </si>
  <si>
    <t>DASPALLA</t>
  </si>
  <si>
    <t>HARAPRIYA AGENCY</t>
  </si>
  <si>
    <t>PL/JA/16565</t>
  </si>
  <si>
    <t>879</t>
  </si>
  <si>
    <t>PL/JA/16570</t>
  </si>
  <si>
    <t>884</t>
  </si>
  <si>
    <t>PL/JA/16585</t>
  </si>
  <si>
    <t>883</t>
  </si>
  <si>
    <t>PL/JA/16605</t>
  </si>
  <si>
    <t>882</t>
  </si>
  <si>
    <t>PL/JA/16613</t>
  </si>
  <si>
    <t>881</t>
  </si>
  <si>
    <t>28/12/2025</t>
  </si>
  <si>
    <t>PL/JA/16499</t>
  </si>
  <si>
    <t>880</t>
  </si>
  <si>
    <t>CHOUDWAR</t>
  </si>
  <si>
    <t>BIRAJAYEE AGENCY</t>
  </si>
  <si>
    <t>29/12/2025</t>
  </si>
  <si>
    <t>PL/JA/16543</t>
  </si>
  <si>
    <t>895</t>
  </si>
  <si>
    <t>PL/JA/16573</t>
  </si>
  <si>
    <t>896</t>
  </si>
  <si>
    <t>G.UDAYAGIRI</t>
  </si>
  <si>
    <t>SAHU AGENCIES</t>
  </si>
  <si>
    <t>PL/JA/16608</t>
  </si>
  <si>
    <t>894</t>
  </si>
  <si>
    <t>PL/JA/16654</t>
  </si>
  <si>
    <t>893</t>
  </si>
  <si>
    <t>R G ENTERPRISES</t>
  </si>
  <si>
    <t>31/12/2025</t>
  </si>
  <si>
    <t>PL/JA/16726</t>
  </si>
  <si>
    <t>902</t>
  </si>
  <si>
    <t>PL/JA/16733</t>
  </si>
  <si>
    <t>904</t>
  </si>
  <si>
    <t>PL/JA/16742</t>
  </si>
  <si>
    <t>911</t>
  </si>
  <si>
    <t>PL/JA/16765</t>
  </si>
  <si>
    <t>908</t>
  </si>
  <si>
    <t>(RUPEES EIGHTY SEVEN THOUSAND FOUR HUNDRED THIRTY NINE ONLY)</t>
  </si>
  <si>
    <t>Declaration � Kindly verify and confirm before 20/01/2026</t>
  </si>
  <si>
    <t>Bill Date: 31/12/2025
Bill NO :  23641
Total Amount: 87439.00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</si>
</sst>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1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2" fontId="4" fillId="0" borderId="15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1" xfId="0" applyNumberFormat="1" applyFont="1" applyBorder="1"/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409575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133850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F135">
            <v>120</v>
          </cell>
          <cell r="G135">
            <v>63</v>
          </cell>
          <cell r="H135">
            <v>69</v>
          </cell>
        </row>
        <row r="136">
          <cell r="B136" t="str">
            <v>BARAMUNDA</v>
          </cell>
          <cell r="F136">
            <v>82</v>
          </cell>
          <cell r="G136">
            <v>44</v>
          </cell>
          <cell r="H136">
            <v>57</v>
          </cell>
        </row>
        <row r="137">
          <cell r="B137" t="str">
            <v>SISUPALGARH</v>
          </cell>
          <cell r="F137">
            <v>82</v>
          </cell>
          <cell r="G137">
            <v>44</v>
          </cell>
          <cell r="H137">
            <v>57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workbookViewId="0">
      <selection activeCell="R6" sqref="R6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5" style="1" bestFit="1" customWidth="1"/>
    <col min="7" max="7" width="6.7109375" style="1" customWidth="1"/>
    <col min="8" max="8" width="7.2851562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7.5703125" style="1" bestFit="1" customWidth="1"/>
    <col min="15" max="15" width="9.5703125" style="1" bestFit="1" customWidth="1"/>
    <col min="16" max="16384" width="9.140625" style="1"/>
  </cols>
  <sheetData>
    <row r="1" spans="1:19" ht="67.5" customHeight="1" thickBot="1">
      <c r="A1" s="46"/>
      <c r="B1" s="47"/>
      <c r="C1" s="47"/>
      <c r="D1" s="47"/>
      <c r="E1" s="47"/>
      <c r="F1" s="47"/>
      <c r="G1" s="47"/>
      <c r="H1" s="49" t="s">
        <v>14</v>
      </c>
      <c r="I1" s="44"/>
      <c r="J1" s="44"/>
      <c r="K1" s="44"/>
      <c r="L1" s="44"/>
      <c r="M1" s="45"/>
    </row>
    <row r="2" spans="1:19" ht="70.5" customHeight="1" thickBot="1">
      <c r="A2" s="43" t="s">
        <v>30</v>
      </c>
      <c r="B2" s="44"/>
      <c r="C2" s="44"/>
      <c r="D2" s="44"/>
      <c r="E2" s="44"/>
      <c r="F2" s="44"/>
      <c r="G2" s="48"/>
      <c r="H2" s="47" t="s">
        <v>180</v>
      </c>
      <c r="I2" s="47"/>
      <c r="J2" s="47"/>
      <c r="K2" s="47"/>
      <c r="L2" s="47"/>
      <c r="M2" s="50"/>
      <c r="N2" s="9"/>
      <c r="O2" s="9"/>
    </row>
    <row r="3" spans="1:19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25" t="s">
        <v>31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17" t="s">
        <v>13</v>
      </c>
      <c r="O3" s="1"/>
      <c r="R3" s="1"/>
      <c r="S3" s="1"/>
    </row>
    <row r="4" spans="1:19" s="14" customFormat="1" ht="15" customHeight="1">
      <c r="A4" s="19">
        <v>1</v>
      </c>
      <c r="B4" s="20" t="s">
        <v>60</v>
      </c>
      <c r="C4" s="20" t="s">
        <v>61</v>
      </c>
      <c r="D4" s="20" t="s">
        <v>62</v>
      </c>
      <c r="E4" s="20" t="s">
        <v>11</v>
      </c>
      <c r="F4" s="20" t="s">
        <v>63</v>
      </c>
      <c r="G4" s="20">
        <v>4</v>
      </c>
      <c r="H4" s="31">
        <f>VLOOKUP(F4,'[1]KOYAS PERFUMARY'!$B$5:$F$146,5,FALSE)</f>
        <v>76</v>
      </c>
      <c r="I4" s="21">
        <f t="shared" ref="I4:I35" si="0">G4*2</f>
        <v>8</v>
      </c>
      <c r="J4" s="21">
        <f t="shared" ref="J4:J35" si="1">G4*12</f>
        <v>48</v>
      </c>
      <c r="K4" s="21"/>
      <c r="L4" s="21">
        <f t="shared" ref="L4:L35" si="2">G4*H4+I4+J4+K4</f>
        <v>360</v>
      </c>
      <c r="M4" s="22" t="s">
        <v>12</v>
      </c>
      <c r="N4" s="18" t="s">
        <v>64</v>
      </c>
      <c r="O4" s="1"/>
      <c r="R4" s="1"/>
      <c r="S4" s="1"/>
    </row>
    <row r="5" spans="1:19" s="14" customFormat="1" ht="15" customHeight="1">
      <c r="A5" s="23"/>
      <c r="B5" s="15" t="s">
        <v>60</v>
      </c>
      <c r="C5" s="15" t="s">
        <v>61</v>
      </c>
      <c r="D5" s="15" t="s">
        <v>62</v>
      </c>
      <c r="E5" s="15" t="s">
        <v>11</v>
      </c>
      <c r="F5" s="15" t="s">
        <v>63</v>
      </c>
      <c r="G5" s="15">
        <v>1</v>
      </c>
      <c r="H5" s="16">
        <f>VLOOKUP(F5,'[1]KOYAS PERFUMARY'!$B$5:$H$143,7,FALSE)</f>
        <v>50</v>
      </c>
      <c r="I5" s="16">
        <f t="shared" si="0"/>
        <v>2</v>
      </c>
      <c r="J5" s="16">
        <f t="shared" si="1"/>
        <v>12</v>
      </c>
      <c r="K5" s="16">
        <v>30</v>
      </c>
      <c r="L5" s="16">
        <f t="shared" si="2"/>
        <v>94</v>
      </c>
      <c r="M5" s="24" t="s">
        <v>4</v>
      </c>
      <c r="N5" s="18" t="s">
        <v>64</v>
      </c>
      <c r="O5" s="1"/>
      <c r="R5" s="1"/>
      <c r="S5" s="1"/>
    </row>
    <row r="6" spans="1:19" s="14" customFormat="1" ht="15" customHeight="1">
      <c r="A6" s="23">
        <v>2</v>
      </c>
      <c r="B6" s="15" t="s">
        <v>60</v>
      </c>
      <c r="C6" s="15" t="s">
        <v>65</v>
      </c>
      <c r="D6" s="15" t="s">
        <v>66</v>
      </c>
      <c r="E6" s="15" t="s">
        <v>11</v>
      </c>
      <c r="F6" s="15" t="s">
        <v>29</v>
      </c>
      <c r="G6" s="15">
        <v>7</v>
      </c>
      <c r="H6" s="27">
        <f>VLOOKUP(F6,'[1]KOYAS PERFUMARY'!$B$5:$F$146,5,FALSE)</f>
        <v>163</v>
      </c>
      <c r="I6" s="16">
        <f t="shared" si="0"/>
        <v>14</v>
      </c>
      <c r="J6" s="16">
        <f t="shared" si="1"/>
        <v>84</v>
      </c>
      <c r="K6" s="16"/>
      <c r="L6" s="16">
        <f t="shared" si="2"/>
        <v>1239</v>
      </c>
      <c r="M6" s="24" t="s">
        <v>12</v>
      </c>
      <c r="N6" s="18" t="s">
        <v>33</v>
      </c>
      <c r="O6" s="1"/>
      <c r="R6" s="1"/>
      <c r="S6" s="1"/>
    </row>
    <row r="7" spans="1:19" s="14" customFormat="1" ht="15" customHeight="1">
      <c r="A7" s="23"/>
      <c r="B7" s="15" t="s">
        <v>60</v>
      </c>
      <c r="C7" s="15" t="s">
        <v>65</v>
      </c>
      <c r="D7" s="15" t="s">
        <v>66</v>
      </c>
      <c r="E7" s="15" t="s">
        <v>11</v>
      </c>
      <c r="F7" s="15" t="s">
        <v>29</v>
      </c>
      <c r="G7" s="15">
        <v>1</v>
      </c>
      <c r="H7" s="16">
        <f>VLOOKUP(F7,'[1]KOYAS PERFUMARY'!$B$5:$H$143,7,FALSE)</f>
        <v>89</v>
      </c>
      <c r="I7" s="16">
        <f t="shared" si="0"/>
        <v>2</v>
      </c>
      <c r="J7" s="16">
        <f t="shared" si="1"/>
        <v>12</v>
      </c>
      <c r="K7" s="16">
        <v>30</v>
      </c>
      <c r="L7" s="16">
        <f t="shared" si="2"/>
        <v>133</v>
      </c>
      <c r="M7" s="24" t="s">
        <v>4</v>
      </c>
      <c r="N7" s="18" t="s">
        <v>33</v>
      </c>
      <c r="O7" s="1"/>
      <c r="R7" s="1"/>
      <c r="S7" s="1"/>
    </row>
    <row r="8" spans="1:19" s="14" customFormat="1" ht="15" customHeight="1">
      <c r="A8" s="23">
        <v>3</v>
      </c>
      <c r="B8" s="15" t="s">
        <v>60</v>
      </c>
      <c r="C8" s="15" t="s">
        <v>67</v>
      </c>
      <c r="D8" s="15" t="s">
        <v>68</v>
      </c>
      <c r="E8" s="15" t="s">
        <v>11</v>
      </c>
      <c r="F8" s="15" t="s">
        <v>28</v>
      </c>
      <c r="G8" s="15">
        <v>12</v>
      </c>
      <c r="H8" s="27">
        <f>VLOOKUP(F8,'[1]KOYAS PERFUMARY'!$B$5:$F$146,5,FALSE)</f>
        <v>220</v>
      </c>
      <c r="I8" s="16">
        <f t="shared" si="0"/>
        <v>24</v>
      </c>
      <c r="J8" s="16">
        <f t="shared" si="1"/>
        <v>144</v>
      </c>
      <c r="K8" s="16">
        <v>30</v>
      </c>
      <c r="L8" s="16">
        <f t="shared" si="2"/>
        <v>2838</v>
      </c>
      <c r="M8" s="24" t="s">
        <v>12</v>
      </c>
      <c r="N8" s="18" t="s">
        <v>32</v>
      </c>
      <c r="O8" s="1"/>
      <c r="R8" s="1"/>
      <c r="S8" s="1"/>
    </row>
    <row r="9" spans="1:19" s="14" customFormat="1" ht="15" customHeight="1">
      <c r="A9" s="23">
        <v>4</v>
      </c>
      <c r="B9" s="15" t="s">
        <v>60</v>
      </c>
      <c r="C9" s="15" t="s">
        <v>69</v>
      </c>
      <c r="D9" s="15" t="s">
        <v>70</v>
      </c>
      <c r="E9" s="15" t="s">
        <v>11</v>
      </c>
      <c r="F9" s="15" t="s">
        <v>44</v>
      </c>
      <c r="G9" s="15">
        <v>6</v>
      </c>
      <c r="H9" s="16">
        <f>VLOOKUP(F9,'[1]KOYAS PERFUMARY'!$B$5:$G$140,6,FALSE)</f>
        <v>82</v>
      </c>
      <c r="I9" s="16">
        <f t="shared" si="0"/>
        <v>12</v>
      </c>
      <c r="J9" s="16">
        <f t="shared" si="1"/>
        <v>72</v>
      </c>
      <c r="K9" s="16">
        <v>30</v>
      </c>
      <c r="L9" s="16">
        <f t="shared" si="2"/>
        <v>606</v>
      </c>
      <c r="M9" s="24" t="s">
        <v>3</v>
      </c>
      <c r="N9" s="18" t="s">
        <v>45</v>
      </c>
      <c r="O9" s="1"/>
      <c r="R9" s="1"/>
      <c r="S9" s="1"/>
    </row>
    <row r="10" spans="1:19" s="14" customFormat="1" ht="15" customHeight="1">
      <c r="A10" s="23">
        <v>5</v>
      </c>
      <c r="B10" s="15" t="s">
        <v>60</v>
      </c>
      <c r="C10" s="15" t="s">
        <v>71</v>
      </c>
      <c r="D10" s="15" t="s">
        <v>72</v>
      </c>
      <c r="E10" s="15" t="s">
        <v>11</v>
      </c>
      <c r="F10" s="15" t="s">
        <v>50</v>
      </c>
      <c r="G10" s="15">
        <v>21</v>
      </c>
      <c r="H10" s="16">
        <f>VLOOKUP(F10,'[1]KOYAS PERFUMARY'!$B$5:$H$143,7,FALSE)</f>
        <v>100</v>
      </c>
      <c r="I10" s="16">
        <f t="shared" si="0"/>
        <v>42</v>
      </c>
      <c r="J10" s="16">
        <f t="shared" si="1"/>
        <v>252</v>
      </c>
      <c r="K10" s="16">
        <v>30</v>
      </c>
      <c r="L10" s="16">
        <f t="shared" si="2"/>
        <v>2424</v>
      </c>
      <c r="M10" s="24" t="s">
        <v>4</v>
      </c>
      <c r="N10" s="18" t="s">
        <v>51</v>
      </c>
      <c r="O10" s="1"/>
      <c r="R10" s="1"/>
      <c r="S10" s="1"/>
    </row>
    <row r="11" spans="1:19" s="14" customFormat="1" ht="15" customHeight="1">
      <c r="A11" s="23">
        <v>6</v>
      </c>
      <c r="B11" s="15" t="s">
        <v>73</v>
      </c>
      <c r="C11" s="15" t="s">
        <v>74</v>
      </c>
      <c r="D11" s="15" t="s">
        <v>75</v>
      </c>
      <c r="E11" s="15" t="s">
        <v>11</v>
      </c>
      <c r="F11" s="15" t="s">
        <v>76</v>
      </c>
      <c r="G11" s="15">
        <v>5</v>
      </c>
      <c r="H11" s="27">
        <f>VLOOKUP(F11,'[1]KOYAS PERFUMARY'!$B$5:$F$146,5,FALSE)</f>
        <v>120</v>
      </c>
      <c r="I11" s="16">
        <f t="shared" si="0"/>
        <v>10</v>
      </c>
      <c r="J11" s="16">
        <f t="shared" si="1"/>
        <v>60</v>
      </c>
      <c r="K11" s="16"/>
      <c r="L11" s="16">
        <f t="shared" si="2"/>
        <v>670</v>
      </c>
      <c r="M11" s="24" t="s">
        <v>12</v>
      </c>
      <c r="N11" s="18" t="s">
        <v>77</v>
      </c>
      <c r="O11" s="1"/>
      <c r="R11" s="1"/>
      <c r="S11" s="1"/>
    </row>
    <row r="12" spans="1:19" s="14" customFormat="1" ht="15" customHeight="1">
      <c r="A12" s="23"/>
      <c r="B12" s="15" t="s">
        <v>73</v>
      </c>
      <c r="C12" s="15" t="s">
        <v>74</v>
      </c>
      <c r="D12" s="15" t="s">
        <v>75</v>
      </c>
      <c r="E12" s="15" t="s">
        <v>11</v>
      </c>
      <c r="F12" s="15" t="s">
        <v>76</v>
      </c>
      <c r="G12" s="15">
        <v>1</v>
      </c>
      <c r="H12" s="16">
        <f>VLOOKUP(F12,'[1]KOYAS PERFUMARY'!$B$5:$H$143,7,FALSE)</f>
        <v>76</v>
      </c>
      <c r="I12" s="16">
        <f t="shared" si="0"/>
        <v>2</v>
      </c>
      <c r="J12" s="16">
        <f t="shared" si="1"/>
        <v>12</v>
      </c>
      <c r="K12" s="16">
        <v>30</v>
      </c>
      <c r="L12" s="16">
        <f t="shared" si="2"/>
        <v>120</v>
      </c>
      <c r="M12" s="24" t="s">
        <v>4</v>
      </c>
      <c r="N12" s="18" t="s">
        <v>77</v>
      </c>
      <c r="O12" s="1"/>
      <c r="R12" s="1"/>
      <c r="S12" s="1"/>
    </row>
    <row r="13" spans="1:19" s="14" customFormat="1" ht="15" customHeight="1">
      <c r="A13" s="23">
        <v>7</v>
      </c>
      <c r="B13" s="15" t="s">
        <v>73</v>
      </c>
      <c r="C13" s="15" t="s">
        <v>78</v>
      </c>
      <c r="D13" s="15" t="s">
        <v>79</v>
      </c>
      <c r="E13" s="15" t="s">
        <v>11</v>
      </c>
      <c r="F13" s="15" t="s">
        <v>46</v>
      </c>
      <c r="G13" s="15">
        <v>9</v>
      </c>
      <c r="H13" s="27">
        <f>VLOOKUP(F13,'[1]KOYAS PERFUMARY'!$B$5:$F$146,5,FALSE)</f>
        <v>132</v>
      </c>
      <c r="I13" s="16">
        <f t="shared" si="0"/>
        <v>18</v>
      </c>
      <c r="J13" s="16">
        <f t="shared" si="1"/>
        <v>108</v>
      </c>
      <c r="K13" s="16">
        <v>30</v>
      </c>
      <c r="L13" s="16">
        <f t="shared" si="2"/>
        <v>1344</v>
      </c>
      <c r="M13" s="24" t="s">
        <v>12</v>
      </c>
      <c r="N13" s="18" t="s">
        <v>47</v>
      </c>
      <c r="O13" s="1"/>
      <c r="R13" s="1"/>
      <c r="S13" s="1"/>
    </row>
    <row r="14" spans="1:19" s="14" customFormat="1" ht="15" customHeight="1">
      <c r="A14" s="23">
        <v>8</v>
      </c>
      <c r="B14" s="15" t="s">
        <v>80</v>
      </c>
      <c r="C14" s="15" t="s">
        <v>81</v>
      </c>
      <c r="D14" s="15" t="s">
        <v>82</v>
      </c>
      <c r="E14" s="15" t="s">
        <v>11</v>
      </c>
      <c r="F14" s="15" t="s">
        <v>42</v>
      </c>
      <c r="G14" s="15">
        <v>2</v>
      </c>
      <c r="H14" s="27">
        <f>VLOOKUP(F14,'[1]KOYAS PERFUMARY'!$B$5:$F$146,5,FALSE)</f>
        <v>89</v>
      </c>
      <c r="I14" s="16">
        <f t="shared" si="0"/>
        <v>4</v>
      </c>
      <c r="J14" s="16">
        <f t="shared" si="1"/>
        <v>24</v>
      </c>
      <c r="K14" s="16"/>
      <c r="L14" s="16">
        <f t="shared" si="2"/>
        <v>206</v>
      </c>
      <c r="M14" s="24" t="s">
        <v>12</v>
      </c>
      <c r="N14" s="18" t="s">
        <v>43</v>
      </c>
      <c r="O14" s="1"/>
      <c r="R14" s="1"/>
      <c r="S14" s="1"/>
    </row>
    <row r="15" spans="1:19" s="14" customFormat="1" ht="15" customHeight="1">
      <c r="A15" s="23"/>
      <c r="B15" s="15" t="s">
        <v>80</v>
      </c>
      <c r="C15" s="15" t="s">
        <v>81</v>
      </c>
      <c r="D15" s="15" t="s">
        <v>82</v>
      </c>
      <c r="E15" s="15" t="s">
        <v>11</v>
      </c>
      <c r="F15" s="15" t="s">
        <v>42</v>
      </c>
      <c r="G15" s="15">
        <v>2</v>
      </c>
      <c r="H15" s="16">
        <f>VLOOKUP(F15,'[1]KOYAS PERFUMARY'!$B$5:$H$143,7,FALSE)</f>
        <v>63</v>
      </c>
      <c r="I15" s="16">
        <f t="shared" si="0"/>
        <v>4</v>
      </c>
      <c r="J15" s="16">
        <f t="shared" si="1"/>
        <v>24</v>
      </c>
      <c r="K15" s="16">
        <v>30</v>
      </c>
      <c r="L15" s="16">
        <f t="shared" si="2"/>
        <v>184</v>
      </c>
      <c r="M15" s="24" t="s">
        <v>4</v>
      </c>
      <c r="N15" s="18" t="s">
        <v>43</v>
      </c>
      <c r="O15" s="1"/>
      <c r="R15" s="1"/>
      <c r="S15" s="1"/>
    </row>
    <row r="16" spans="1:19" s="14" customFormat="1" ht="15" customHeight="1">
      <c r="A16" s="23">
        <v>9</v>
      </c>
      <c r="B16" s="15" t="s">
        <v>83</v>
      </c>
      <c r="C16" s="15" t="s">
        <v>84</v>
      </c>
      <c r="D16" s="15" t="s">
        <v>85</v>
      </c>
      <c r="E16" s="15" t="s">
        <v>11</v>
      </c>
      <c r="F16" s="28" t="s">
        <v>86</v>
      </c>
      <c r="G16" s="15">
        <v>16</v>
      </c>
      <c r="H16" s="27">
        <f>VLOOKUP(F16,'[1]KOYAS PERFUMARY'!$B$5:$F$146,5,FALSE)</f>
        <v>100</v>
      </c>
      <c r="I16" s="16">
        <f t="shared" si="0"/>
        <v>32</v>
      </c>
      <c r="J16" s="16">
        <f t="shared" si="1"/>
        <v>192</v>
      </c>
      <c r="K16" s="16"/>
      <c r="L16" s="16">
        <f t="shared" si="2"/>
        <v>1824</v>
      </c>
      <c r="M16" s="24" t="s">
        <v>12</v>
      </c>
      <c r="N16" s="18" t="s">
        <v>87</v>
      </c>
      <c r="O16" s="1"/>
      <c r="R16" s="1"/>
      <c r="S16" s="1"/>
    </row>
    <row r="17" spans="1:19" s="14" customFormat="1" ht="15" customHeight="1">
      <c r="A17" s="23"/>
      <c r="B17" s="15" t="s">
        <v>83</v>
      </c>
      <c r="C17" s="15" t="s">
        <v>84</v>
      </c>
      <c r="D17" s="15" t="s">
        <v>85</v>
      </c>
      <c r="E17" s="15" t="s">
        <v>11</v>
      </c>
      <c r="F17" s="28" t="s">
        <v>86</v>
      </c>
      <c r="G17" s="15">
        <v>24</v>
      </c>
      <c r="H17" s="16">
        <f>VLOOKUP(F17,'[1]KOYAS PERFUMARY'!$B$5:$H$143,7,FALSE)</f>
        <v>63</v>
      </c>
      <c r="I17" s="16">
        <f t="shared" si="0"/>
        <v>48</v>
      </c>
      <c r="J17" s="16">
        <f t="shared" si="1"/>
        <v>288</v>
      </c>
      <c r="K17" s="16">
        <v>30</v>
      </c>
      <c r="L17" s="16">
        <f t="shared" si="2"/>
        <v>1878</v>
      </c>
      <c r="M17" s="24" t="s">
        <v>4</v>
      </c>
      <c r="N17" s="18" t="s">
        <v>87</v>
      </c>
      <c r="O17" s="1"/>
      <c r="R17" s="1"/>
      <c r="S17" s="1"/>
    </row>
    <row r="18" spans="1:19" s="14" customFormat="1" ht="15" customHeight="1">
      <c r="A18" s="23">
        <v>10</v>
      </c>
      <c r="B18" s="15" t="s">
        <v>83</v>
      </c>
      <c r="C18" s="15" t="s">
        <v>88</v>
      </c>
      <c r="D18" s="15" t="s">
        <v>89</v>
      </c>
      <c r="E18" s="15" t="s">
        <v>11</v>
      </c>
      <c r="F18" s="15" t="s">
        <v>90</v>
      </c>
      <c r="G18" s="15">
        <v>10</v>
      </c>
      <c r="H18" s="27">
        <f>VLOOKUP(F18,'[1]KOYAS PERFUMARY'!$B$5:$F$146,5,FALSE)</f>
        <v>100</v>
      </c>
      <c r="I18" s="16">
        <f t="shared" si="0"/>
        <v>20</v>
      </c>
      <c r="J18" s="16">
        <f t="shared" si="1"/>
        <v>120</v>
      </c>
      <c r="K18" s="16"/>
      <c r="L18" s="16">
        <f t="shared" si="2"/>
        <v>1140</v>
      </c>
      <c r="M18" s="24" t="s">
        <v>12</v>
      </c>
      <c r="N18" s="18" t="s">
        <v>91</v>
      </c>
      <c r="O18" s="1"/>
      <c r="R18" s="1"/>
      <c r="S18" s="1"/>
    </row>
    <row r="19" spans="1:19" s="14" customFormat="1" ht="15" customHeight="1">
      <c r="A19" s="23"/>
      <c r="B19" s="15" t="s">
        <v>83</v>
      </c>
      <c r="C19" s="15" t="s">
        <v>88</v>
      </c>
      <c r="D19" s="15" t="s">
        <v>89</v>
      </c>
      <c r="E19" s="15" t="s">
        <v>11</v>
      </c>
      <c r="F19" s="15" t="s">
        <v>90</v>
      </c>
      <c r="G19" s="15">
        <v>4</v>
      </c>
      <c r="H19" s="16">
        <f>VLOOKUP(F19,'[1]KOYAS PERFUMARY'!$B$5:$H$143,7,FALSE)</f>
        <v>63</v>
      </c>
      <c r="I19" s="16">
        <f t="shared" si="0"/>
        <v>8</v>
      </c>
      <c r="J19" s="16">
        <f t="shared" si="1"/>
        <v>48</v>
      </c>
      <c r="K19" s="16">
        <v>30</v>
      </c>
      <c r="L19" s="16">
        <f t="shared" si="2"/>
        <v>338</v>
      </c>
      <c r="M19" s="24" t="s">
        <v>4</v>
      </c>
      <c r="N19" s="18" t="s">
        <v>91</v>
      </c>
      <c r="O19" s="1"/>
      <c r="R19" s="1"/>
      <c r="S19" s="1"/>
    </row>
    <row r="20" spans="1:19" s="14" customFormat="1" ht="15" customHeight="1">
      <c r="A20" s="23">
        <v>11</v>
      </c>
      <c r="B20" s="15" t="s">
        <v>83</v>
      </c>
      <c r="C20" s="15" t="s">
        <v>92</v>
      </c>
      <c r="D20" s="15" t="s">
        <v>93</v>
      </c>
      <c r="E20" s="15" t="s">
        <v>11</v>
      </c>
      <c r="F20" s="15" t="s">
        <v>94</v>
      </c>
      <c r="G20" s="15">
        <v>5</v>
      </c>
      <c r="H20" s="27">
        <f>VLOOKUP(F20,'[1]KOYAS PERFUMARY'!$B$5:$F$146,5,FALSE)</f>
        <v>163</v>
      </c>
      <c r="I20" s="16">
        <f t="shared" si="0"/>
        <v>10</v>
      </c>
      <c r="J20" s="16">
        <f t="shared" si="1"/>
        <v>60</v>
      </c>
      <c r="K20" s="16"/>
      <c r="L20" s="16">
        <f t="shared" si="2"/>
        <v>885</v>
      </c>
      <c r="M20" s="24" t="s">
        <v>12</v>
      </c>
      <c r="N20" s="18" t="s">
        <v>95</v>
      </c>
      <c r="O20" s="1"/>
      <c r="R20" s="1"/>
      <c r="S20" s="1"/>
    </row>
    <row r="21" spans="1:19" s="14" customFormat="1" ht="15" customHeight="1">
      <c r="A21" s="23"/>
      <c r="B21" s="15" t="s">
        <v>83</v>
      </c>
      <c r="C21" s="15" t="s">
        <v>92</v>
      </c>
      <c r="D21" s="15" t="s">
        <v>93</v>
      </c>
      <c r="E21" s="15" t="s">
        <v>11</v>
      </c>
      <c r="F21" s="15" t="s">
        <v>94</v>
      </c>
      <c r="G21" s="15">
        <v>2</v>
      </c>
      <c r="H21" s="16">
        <f>VLOOKUP(F21,'[1]KOYAS PERFUMARY'!$B$5:$H$143,7,FALSE)</f>
        <v>89</v>
      </c>
      <c r="I21" s="16">
        <f t="shared" si="0"/>
        <v>4</v>
      </c>
      <c r="J21" s="16">
        <f t="shared" si="1"/>
        <v>24</v>
      </c>
      <c r="K21" s="16">
        <v>30</v>
      </c>
      <c r="L21" s="16">
        <f t="shared" si="2"/>
        <v>236</v>
      </c>
      <c r="M21" s="24" t="s">
        <v>4</v>
      </c>
      <c r="N21" s="18" t="s">
        <v>95</v>
      </c>
      <c r="O21" s="1"/>
      <c r="R21" s="1"/>
      <c r="S21" s="1"/>
    </row>
    <row r="22" spans="1:19" s="14" customFormat="1" ht="15" customHeight="1">
      <c r="A22" s="23">
        <v>12</v>
      </c>
      <c r="B22" s="15" t="s">
        <v>96</v>
      </c>
      <c r="C22" s="15" t="s">
        <v>97</v>
      </c>
      <c r="D22" s="15" t="s">
        <v>98</v>
      </c>
      <c r="E22" s="15" t="s">
        <v>11</v>
      </c>
      <c r="F22" s="15" t="s">
        <v>99</v>
      </c>
      <c r="G22" s="15">
        <v>13</v>
      </c>
      <c r="H22" s="27">
        <f>VLOOKUP(F22,'[1]KOYAS PERFUMARY'!$B$5:$F$146,5,FALSE)</f>
        <v>228</v>
      </c>
      <c r="I22" s="16">
        <f t="shared" si="0"/>
        <v>26</v>
      </c>
      <c r="J22" s="16">
        <f t="shared" si="1"/>
        <v>156</v>
      </c>
      <c r="K22" s="16">
        <v>30</v>
      </c>
      <c r="L22" s="16">
        <f t="shared" si="2"/>
        <v>3176</v>
      </c>
      <c r="M22" s="24" t="s">
        <v>12</v>
      </c>
      <c r="N22" s="18" t="s">
        <v>36</v>
      </c>
      <c r="O22" s="1"/>
      <c r="R22" s="1"/>
      <c r="S22" s="1"/>
    </row>
    <row r="23" spans="1:19" s="14" customFormat="1" ht="15" customHeight="1">
      <c r="A23" s="23">
        <v>13</v>
      </c>
      <c r="B23" s="15" t="s">
        <v>96</v>
      </c>
      <c r="C23" s="15" t="s">
        <v>100</v>
      </c>
      <c r="D23" s="15" t="s">
        <v>101</v>
      </c>
      <c r="E23" s="15" t="s">
        <v>11</v>
      </c>
      <c r="F23" s="15" t="s">
        <v>102</v>
      </c>
      <c r="G23" s="15">
        <v>7</v>
      </c>
      <c r="H23" s="27">
        <v>246</v>
      </c>
      <c r="I23" s="16">
        <f t="shared" si="0"/>
        <v>14</v>
      </c>
      <c r="J23" s="16">
        <f t="shared" si="1"/>
        <v>84</v>
      </c>
      <c r="K23" s="16"/>
      <c r="L23" s="16">
        <f t="shared" si="2"/>
        <v>1820</v>
      </c>
      <c r="M23" s="24" t="s">
        <v>12</v>
      </c>
      <c r="N23" s="18" t="s">
        <v>59</v>
      </c>
      <c r="O23" s="1"/>
      <c r="R23" s="1"/>
      <c r="S23" s="1"/>
    </row>
    <row r="24" spans="1:19" s="14" customFormat="1" ht="15" customHeight="1">
      <c r="A24" s="23"/>
      <c r="B24" s="15" t="s">
        <v>96</v>
      </c>
      <c r="C24" s="15" t="s">
        <v>100</v>
      </c>
      <c r="D24" s="15" t="s">
        <v>101</v>
      </c>
      <c r="E24" s="15" t="s">
        <v>11</v>
      </c>
      <c r="F24" s="15" t="s">
        <v>102</v>
      </c>
      <c r="G24" s="15">
        <v>9</v>
      </c>
      <c r="H24" s="16">
        <v>132</v>
      </c>
      <c r="I24" s="16">
        <f t="shared" si="0"/>
        <v>18</v>
      </c>
      <c r="J24" s="16">
        <f t="shared" si="1"/>
        <v>108</v>
      </c>
      <c r="K24" s="16"/>
      <c r="L24" s="16">
        <f t="shared" si="2"/>
        <v>1314</v>
      </c>
      <c r="M24" s="24" t="s">
        <v>4</v>
      </c>
      <c r="N24" s="18" t="s">
        <v>59</v>
      </c>
      <c r="O24" s="1"/>
      <c r="R24" s="1"/>
      <c r="S24" s="1"/>
    </row>
    <row r="25" spans="1:19" s="14" customFormat="1" ht="15" customHeight="1">
      <c r="A25" s="23"/>
      <c r="B25" s="15" t="s">
        <v>96</v>
      </c>
      <c r="C25" s="15" t="s">
        <v>100</v>
      </c>
      <c r="D25" s="15" t="s">
        <v>101</v>
      </c>
      <c r="E25" s="15" t="s">
        <v>11</v>
      </c>
      <c r="F25" s="15" t="s">
        <v>102</v>
      </c>
      <c r="G25" s="15">
        <v>6</v>
      </c>
      <c r="H25" s="16">
        <v>113</v>
      </c>
      <c r="I25" s="16">
        <f t="shared" si="0"/>
        <v>12</v>
      </c>
      <c r="J25" s="16">
        <f t="shared" si="1"/>
        <v>72</v>
      </c>
      <c r="K25" s="16">
        <v>30</v>
      </c>
      <c r="L25" s="16">
        <f t="shared" si="2"/>
        <v>792</v>
      </c>
      <c r="M25" s="24" t="s">
        <v>3</v>
      </c>
      <c r="N25" s="18" t="s">
        <v>59</v>
      </c>
      <c r="O25" s="1"/>
      <c r="R25" s="1"/>
      <c r="S25" s="1"/>
    </row>
    <row r="26" spans="1:19" s="14" customFormat="1" ht="15" customHeight="1">
      <c r="A26" s="23">
        <v>14</v>
      </c>
      <c r="B26" s="15" t="s">
        <v>103</v>
      </c>
      <c r="C26" s="15" t="s">
        <v>104</v>
      </c>
      <c r="D26" s="15" t="s">
        <v>105</v>
      </c>
      <c r="E26" s="15" t="s">
        <v>11</v>
      </c>
      <c r="F26" s="15" t="s">
        <v>34</v>
      </c>
      <c r="G26" s="15">
        <v>16</v>
      </c>
      <c r="H26" s="27">
        <f>VLOOKUP(F26,'[1]KOYAS PERFUMARY'!$B$5:$F$146,5,FALSE)</f>
        <v>120</v>
      </c>
      <c r="I26" s="16">
        <f t="shared" si="0"/>
        <v>32</v>
      </c>
      <c r="J26" s="16">
        <f t="shared" si="1"/>
        <v>192</v>
      </c>
      <c r="K26" s="16"/>
      <c r="L26" s="16">
        <f t="shared" si="2"/>
        <v>2144</v>
      </c>
      <c r="M26" s="24" t="s">
        <v>12</v>
      </c>
      <c r="N26" s="18" t="s">
        <v>35</v>
      </c>
      <c r="O26" s="1"/>
      <c r="R26" s="1"/>
      <c r="S26" s="1"/>
    </row>
    <row r="27" spans="1:19" s="14" customFormat="1" ht="15" customHeight="1">
      <c r="A27" s="23"/>
      <c r="B27" s="15" t="s">
        <v>103</v>
      </c>
      <c r="C27" s="15" t="s">
        <v>104</v>
      </c>
      <c r="D27" s="15" t="s">
        <v>105</v>
      </c>
      <c r="E27" s="15" t="s">
        <v>11</v>
      </c>
      <c r="F27" s="15" t="s">
        <v>34</v>
      </c>
      <c r="G27" s="15">
        <v>1</v>
      </c>
      <c r="H27" s="16">
        <f>VLOOKUP(F27,'[1]KOYAS PERFUMARY'!$B$5:$H$143,7,FALSE)</f>
        <v>76</v>
      </c>
      <c r="I27" s="16">
        <f t="shared" si="0"/>
        <v>2</v>
      </c>
      <c r="J27" s="16">
        <f t="shared" si="1"/>
        <v>12</v>
      </c>
      <c r="K27" s="16">
        <v>30</v>
      </c>
      <c r="L27" s="16">
        <f t="shared" si="2"/>
        <v>120</v>
      </c>
      <c r="M27" s="24" t="s">
        <v>4</v>
      </c>
      <c r="N27" s="18" t="s">
        <v>35</v>
      </c>
      <c r="O27" s="1"/>
      <c r="R27" s="1"/>
      <c r="S27" s="1"/>
    </row>
    <row r="28" spans="1:19" s="14" customFormat="1" ht="15" customHeight="1">
      <c r="A28" s="23">
        <v>15</v>
      </c>
      <c r="B28" s="15" t="s">
        <v>106</v>
      </c>
      <c r="C28" s="15" t="s">
        <v>107</v>
      </c>
      <c r="D28" s="15" t="s">
        <v>108</v>
      </c>
      <c r="E28" s="15" t="s">
        <v>11</v>
      </c>
      <c r="F28" s="15" t="s">
        <v>57</v>
      </c>
      <c r="G28" s="15">
        <v>3</v>
      </c>
      <c r="H28" s="27">
        <v>57</v>
      </c>
      <c r="I28" s="16">
        <f t="shared" si="0"/>
        <v>6</v>
      </c>
      <c r="J28" s="16">
        <f t="shared" si="1"/>
        <v>36</v>
      </c>
      <c r="K28" s="16"/>
      <c r="L28" s="16">
        <f t="shared" si="2"/>
        <v>213</v>
      </c>
      <c r="M28" s="24" t="s">
        <v>12</v>
      </c>
      <c r="N28" s="18" t="s">
        <v>58</v>
      </c>
      <c r="O28" s="1"/>
      <c r="R28" s="1"/>
      <c r="S28" s="1"/>
    </row>
    <row r="29" spans="1:19" s="14" customFormat="1" ht="15" customHeight="1">
      <c r="A29" s="23"/>
      <c r="B29" s="15" t="s">
        <v>106</v>
      </c>
      <c r="C29" s="15" t="s">
        <v>107</v>
      </c>
      <c r="D29" s="15" t="s">
        <v>108</v>
      </c>
      <c r="E29" s="15" t="s">
        <v>11</v>
      </c>
      <c r="F29" s="15" t="s">
        <v>57</v>
      </c>
      <c r="G29" s="15">
        <v>3</v>
      </c>
      <c r="H29" s="16">
        <v>44</v>
      </c>
      <c r="I29" s="16">
        <f t="shared" si="0"/>
        <v>6</v>
      </c>
      <c r="J29" s="16">
        <f t="shared" si="1"/>
        <v>36</v>
      </c>
      <c r="K29" s="16">
        <v>30</v>
      </c>
      <c r="L29" s="16">
        <f t="shared" si="2"/>
        <v>204</v>
      </c>
      <c r="M29" s="24" t="s">
        <v>4</v>
      </c>
      <c r="N29" s="18" t="s">
        <v>58</v>
      </c>
      <c r="O29" s="1"/>
      <c r="R29" s="1"/>
      <c r="S29" s="1"/>
    </row>
    <row r="30" spans="1:19" s="14" customFormat="1" ht="15" customHeight="1">
      <c r="A30" s="23">
        <v>16</v>
      </c>
      <c r="B30" s="15" t="s">
        <v>106</v>
      </c>
      <c r="C30" s="15" t="s">
        <v>109</v>
      </c>
      <c r="D30" s="15" t="s">
        <v>110</v>
      </c>
      <c r="E30" s="15" t="s">
        <v>11</v>
      </c>
      <c r="F30" s="15" t="s">
        <v>34</v>
      </c>
      <c r="G30" s="15">
        <v>21</v>
      </c>
      <c r="H30" s="16">
        <f>VLOOKUP(F30,'[1]KOYAS PERFUMARY'!$B$5:$H$143,7,FALSE)</f>
        <v>76</v>
      </c>
      <c r="I30" s="16">
        <f t="shared" si="0"/>
        <v>42</v>
      </c>
      <c r="J30" s="16">
        <f t="shared" si="1"/>
        <v>252</v>
      </c>
      <c r="K30" s="16">
        <v>30</v>
      </c>
      <c r="L30" s="16">
        <f t="shared" si="2"/>
        <v>1920</v>
      </c>
      <c r="M30" s="24" t="s">
        <v>4</v>
      </c>
      <c r="N30" s="18" t="s">
        <v>111</v>
      </c>
      <c r="O30" s="1"/>
      <c r="R30" s="1"/>
      <c r="S30" s="1"/>
    </row>
    <row r="31" spans="1:19" s="14" customFormat="1" ht="15" customHeight="1">
      <c r="A31" s="23">
        <v>17</v>
      </c>
      <c r="B31" s="15" t="s">
        <v>106</v>
      </c>
      <c r="C31" s="15" t="s">
        <v>112</v>
      </c>
      <c r="D31" s="15" t="s">
        <v>113</v>
      </c>
      <c r="E31" s="15" t="s">
        <v>11</v>
      </c>
      <c r="F31" s="15" t="s">
        <v>114</v>
      </c>
      <c r="G31" s="15">
        <v>57</v>
      </c>
      <c r="H31" s="16">
        <f>VLOOKUP(F31,'[1]KOYAS PERFUMARY'!$B$5:$H$143,7,FALSE)</f>
        <v>57</v>
      </c>
      <c r="I31" s="16">
        <f t="shared" si="0"/>
        <v>114</v>
      </c>
      <c r="J31" s="16">
        <f t="shared" si="1"/>
        <v>684</v>
      </c>
      <c r="K31" s="16"/>
      <c r="L31" s="16">
        <f t="shared" si="2"/>
        <v>4047</v>
      </c>
      <c r="M31" s="24" t="s">
        <v>4</v>
      </c>
      <c r="N31" s="18" t="s">
        <v>115</v>
      </c>
      <c r="O31" s="1"/>
      <c r="R31" s="1"/>
      <c r="S31" s="1"/>
    </row>
    <row r="32" spans="1:19" s="14" customFormat="1" ht="15" customHeight="1">
      <c r="A32" s="23"/>
      <c r="B32" s="15" t="s">
        <v>106</v>
      </c>
      <c r="C32" s="15" t="s">
        <v>112</v>
      </c>
      <c r="D32" s="15" t="s">
        <v>113</v>
      </c>
      <c r="E32" s="15" t="s">
        <v>11</v>
      </c>
      <c r="F32" s="15" t="s">
        <v>114</v>
      </c>
      <c r="G32" s="15">
        <v>16</v>
      </c>
      <c r="H32" s="16">
        <f>VLOOKUP(F32,'[1]KOYAS PERFUMARY'!$B$5:$G$140,6,FALSE)</f>
        <v>44</v>
      </c>
      <c r="I32" s="16">
        <f t="shared" si="0"/>
        <v>32</v>
      </c>
      <c r="J32" s="16">
        <f t="shared" si="1"/>
        <v>192</v>
      </c>
      <c r="K32" s="16">
        <v>30</v>
      </c>
      <c r="L32" s="16">
        <f t="shared" si="2"/>
        <v>958</v>
      </c>
      <c r="M32" s="24" t="s">
        <v>3</v>
      </c>
      <c r="N32" s="18" t="s">
        <v>115</v>
      </c>
      <c r="O32" s="1"/>
      <c r="R32" s="1"/>
      <c r="S32" s="1"/>
    </row>
    <row r="33" spans="1:19" s="14" customFormat="1" ht="15" customHeight="1">
      <c r="A33" s="23">
        <v>18</v>
      </c>
      <c r="B33" s="15" t="s">
        <v>106</v>
      </c>
      <c r="C33" s="15" t="s">
        <v>116</v>
      </c>
      <c r="D33" s="15" t="s">
        <v>117</v>
      </c>
      <c r="E33" s="15" t="s">
        <v>11</v>
      </c>
      <c r="F33" s="15" t="s">
        <v>27</v>
      </c>
      <c r="G33" s="15">
        <v>21</v>
      </c>
      <c r="H33" s="16">
        <f>VLOOKUP(F33,'[1]KOYAS PERFUMARY'!$B$5:$H$143,7,FALSE)</f>
        <v>57</v>
      </c>
      <c r="I33" s="16">
        <f t="shared" si="0"/>
        <v>42</v>
      </c>
      <c r="J33" s="16">
        <f t="shared" si="1"/>
        <v>252</v>
      </c>
      <c r="K33" s="16">
        <v>30</v>
      </c>
      <c r="L33" s="16">
        <f t="shared" si="2"/>
        <v>1521</v>
      </c>
      <c r="M33" s="24" t="s">
        <v>4</v>
      </c>
      <c r="N33" s="18" t="s">
        <v>118</v>
      </c>
      <c r="O33" s="1"/>
      <c r="R33" s="1"/>
      <c r="S33" s="1"/>
    </row>
    <row r="34" spans="1:19" s="14" customFormat="1" ht="15" customHeight="1">
      <c r="A34" s="23">
        <v>19</v>
      </c>
      <c r="B34" s="15" t="s">
        <v>119</v>
      </c>
      <c r="C34" s="15" t="s">
        <v>120</v>
      </c>
      <c r="D34" s="15" t="s">
        <v>121</v>
      </c>
      <c r="E34" s="15" t="s">
        <v>11</v>
      </c>
      <c r="F34" s="15" t="s">
        <v>122</v>
      </c>
      <c r="G34" s="15">
        <v>5</v>
      </c>
      <c r="H34" s="27">
        <f>VLOOKUP(F34,'[1]KOYAS PERFUMARY'!$B$5:$F$146,5,FALSE)</f>
        <v>120</v>
      </c>
      <c r="I34" s="16">
        <f t="shared" si="0"/>
        <v>10</v>
      </c>
      <c r="J34" s="16">
        <f t="shared" si="1"/>
        <v>60</v>
      </c>
      <c r="K34" s="16"/>
      <c r="L34" s="16">
        <f t="shared" si="2"/>
        <v>670</v>
      </c>
      <c r="M34" s="24" t="s">
        <v>12</v>
      </c>
      <c r="N34" s="18" t="s">
        <v>123</v>
      </c>
      <c r="O34" s="1"/>
      <c r="R34" s="1"/>
      <c r="S34" s="1"/>
    </row>
    <row r="35" spans="1:19" s="14" customFormat="1" ht="15" customHeight="1">
      <c r="A35" s="23"/>
      <c r="B35" s="15" t="s">
        <v>119</v>
      </c>
      <c r="C35" s="15" t="s">
        <v>120</v>
      </c>
      <c r="D35" s="15" t="s">
        <v>121</v>
      </c>
      <c r="E35" s="15" t="s">
        <v>11</v>
      </c>
      <c r="F35" s="15" t="s">
        <v>122</v>
      </c>
      <c r="G35" s="15">
        <v>2</v>
      </c>
      <c r="H35" s="16">
        <f>VLOOKUP(F35,'[1]KOYAS PERFUMARY'!$B$5:$H$143,7,FALSE)</f>
        <v>69</v>
      </c>
      <c r="I35" s="16">
        <f t="shared" si="0"/>
        <v>4</v>
      </c>
      <c r="J35" s="16">
        <f t="shared" si="1"/>
        <v>24</v>
      </c>
      <c r="K35" s="16"/>
      <c r="L35" s="16">
        <f t="shared" si="2"/>
        <v>166</v>
      </c>
      <c r="M35" s="24" t="s">
        <v>4</v>
      </c>
      <c r="N35" s="18" t="s">
        <v>123</v>
      </c>
      <c r="O35" s="1"/>
      <c r="R35" s="1"/>
      <c r="S35" s="1"/>
    </row>
    <row r="36" spans="1:19" s="14" customFormat="1" ht="15" customHeight="1">
      <c r="A36" s="23"/>
      <c r="B36" s="15" t="s">
        <v>119</v>
      </c>
      <c r="C36" s="15" t="s">
        <v>120</v>
      </c>
      <c r="D36" s="15" t="s">
        <v>121</v>
      </c>
      <c r="E36" s="15" t="s">
        <v>11</v>
      </c>
      <c r="F36" s="15" t="s">
        <v>122</v>
      </c>
      <c r="G36" s="15">
        <v>10</v>
      </c>
      <c r="H36" s="16">
        <f>VLOOKUP(F36,'[1]KOYAS PERFUMARY'!$B$5:$G$140,6,FALSE)</f>
        <v>63</v>
      </c>
      <c r="I36" s="16">
        <f t="shared" ref="I36:I67" si="3">G36*2</f>
        <v>20</v>
      </c>
      <c r="J36" s="16">
        <f t="shared" ref="J36:J67" si="4">G36*12</f>
        <v>120</v>
      </c>
      <c r="K36" s="16">
        <v>30</v>
      </c>
      <c r="L36" s="16">
        <f t="shared" ref="L36:L67" si="5">G36*H36+I36+J36+K36</f>
        <v>800</v>
      </c>
      <c r="M36" s="24" t="s">
        <v>3</v>
      </c>
      <c r="N36" s="18" t="s">
        <v>123</v>
      </c>
      <c r="O36" s="1"/>
      <c r="R36" s="1"/>
      <c r="S36" s="1"/>
    </row>
    <row r="37" spans="1:19" s="14" customFormat="1" ht="15" customHeight="1">
      <c r="A37" s="23">
        <v>20</v>
      </c>
      <c r="B37" s="15" t="s">
        <v>119</v>
      </c>
      <c r="C37" s="15" t="s">
        <v>124</v>
      </c>
      <c r="D37" s="15" t="s">
        <v>125</v>
      </c>
      <c r="E37" s="15" t="s">
        <v>11</v>
      </c>
      <c r="F37" s="15" t="s">
        <v>52</v>
      </c>
      <c r="G37" s="15">
        <v>5</v>
      </c>
      <c r="H37" s="27">
        <f>VLOOKUP(F37,'[1]KOYAS PERFUMARY'!$B$5:$F$146,5,FALSE)</f>
        <v>189</v>
      </c>
      <c r="I37" s="16">
        <f t="shared" si="3"/>
        <v>10</v>
      </c>
      <c r="J37" s="16">
        <f t="shared" si="4"/>
        <v>60</v>
      </c>
      <c r="K37" s="16"/>
      <c r="L37" s="16">
        <f t="shared" si="5"/>
        <v>1015</v>
      </c>
      <c r="M37" s="24" t="s">
        <v>12</v>
      </c>
      <c r="N37" s="18" t="s">
        <v>126</v>
      </c>
      <c r="O37" s="1"/>
      <c r="R37" s="1"/>
      <c r="S37" s="1"/>
    </row>
    <row r="38" spans="1:19" s="14" customFormat="1" ht="15" customHeight="1">
      <c r="A38" s="23"/>
      <c r="B38" s="15" t="s">
        <v>119</v>
      </c>
      <c r="C38" s="15" t="s">
        <v>124</v>
      </c>
      <c r="D38" s="15" t="s">
        <v>125</v>
      </c>
      <c r="E38" s="15" t="s">
        <v>11</v>
      </c>
      <c r="F38" s="15" t="s">
        <v>52</v>
      </c>
      <c r="G38" s="15">
        <v>1</v>
      </c>
      <c r="H38" s="16">
        <f>VLOOKUP(F38,'[1]KOYAS PERFUMARY'!$B$5:$H$143,7,FALSE)</f>
        <v>94</v>
      </c>
      <c r="I38" s="16">
        <f t="shared" si="3"/>
        <v>2</v>
      </c>
      <c r="J38" s="16">
        <f t="shared" si="4"/>
        <v>12</v>
      </c>
      <c r="K38" s="16">
        <v>30</v>
      </c>
      <c r="L38" s="16">
        <f t="shared" si="5"/>
        <v>138</v>
      </c>
      <c r="M38" s="24" t="s">
        <v>4</v>
      </c>
      <c r="N38" s="18" t="s">
        <v>126</v>
      </c>
      <c r="O38" s="1"/>
      <c r="R38" s="1"/>
      <c r="S38" s="1"/>
    </row>
    <row r="39" spans="1:19" s="14" customFormat="1" ht="15" customHeight="1">
      <c r="A39" s="23">
        <v>21</v>
      </c>
      <c r="B39" s="15" t="s">
        <v>119</v>
      </c>
      <c r="C39" s="15" t="s">
        <v>127</v>
      </c>
      <c r="D39" s="15" t="s">
        <v>128</v>
      </c>
      <c r="E39" s="15" t="s">
        <v>11</v>
      </c>
      <c r="F39" s="15" t="s">
        <v>129</v>
      </c>
      <c r="G39" s="15">
        <v>8</v>
      </c>
      <c r="H39" s="27">
        <f>VLOOKUP(F39,'[1]KOYAS PERFUMARY'!$B$5:$F$146,5,FALSE)</f>
        <v>82</v>
      </c>
      <c r="I39" s="16">
        <f t="shared" si="3"/>
        <v>16</v>
      </c>
      <c r="J39" s="16">
        <f t="shared" si="4"/>
        <v>96</v>
      </c>
      <c r="K39" s="16">
        <v>30</v>
      </c>
      <c r="L39" s="16">
        <f t="shared" si="5"/>
        <v>798</v>
      </c>
      <c r="M39" s="24" t="s">
        <v>12</v>
      </c>
      <c r="N39" s="18" t="s">
        <v>130</v>
      </c>
      <c r="O39" s="1"/>
      <c r="R39" s="1"/>
      <c r="S39" s="1"/>
    </row>
    <row r="40" spans="1:19" s="14" customFormat="1" ht="15" customHeight="1">
      <c r="A40" s="23">
        <v>22</v>
      </c>
      <c r="B40" s="15" t="s">
        <v>131</v>
      </c>
      <c r="C40" s="15" t="s">
        <v>132</v>
      </c>
      <c r="D40" s="15" t="s">
        <v>133</v>
      </c>
      <c r="E40" s="15" t="s">
        <v>11</v>
      </c>
      <c r="F40" s="15" t="s">
        <v>54</v>
      </c>
      <c r="G40" s="15">
        <v>2</v>
      </c>
      <c r="H40" s="27">
        <f>VLOOKUP(F40,'[1]KOYAS PERFUMARY'!$B$5:$F$146,5,FALSE)</f>
        <v>100</v>
      </c>
      <c r="I40" s="16">
        <f t="shared" si="3"/>
        <v>4</v>
      </c>
      <c r="J40" s="16">
        <f t="shared" si="4"/>
        <v>24</v>
      </c>
      <c r="K40" s="16"/>
      <c r="L40" s="16">
        <f t="shared" si="5"/>
        <v>228</v>
      </c>
      <c r="M40" s="24" t="s">
        <v>12</v>
      </c>
      <c r="N40" s="18" t="s">
        <v>55</v>
      </c>
      <c r="O40" s="1"/>
      <c r="R40" s="1"/>
      <c r="S40" s="1"/>
    </row>
    <row r="41" spans="1:19" s="14" customFormat="1" ht="15" customHeight="1">
      <c r="A41" s="23"/>
      <c r="B41" s="15" t="s">
        <v>131</v>
      </c>
      <c r="C41" s="15" t="s">
        <v>132</v>
      </c>
      <c r="D41" s="15" t="s">
        <v>133</v>
      </c>
      <c r="E41" s="15" t="s">
        <v>11</v>
      </c>
      <c r="F41" s="15" t="s">
        <v>54</v>
      </c>
      <c r="G41" s="15">
        <v>11</v>
      </c>
      <c r="H41" s="16">
        <f>VLOOKUP(F41,'[1]KOYAS PERFUMARY'!$B$5:$H$143,7,FALSE)</f>
        <v>63</v>
      </c>
      <c r="I41" s="16">
        <f t="shared" si="3"/>
        <v>22</v>
      </c>
      <c r="J41" s="16">
        <f t="shared" si="4"/>
        <v>132</v>
      </c>
      <c r="K41" s="16"/>
      <c r="L41" s="16">
        <f t="shared" si="5"/>
        <v>847</v>
      </c>
      <c r="M41" s="24" t="s">
        <v>4</v>
      </c>
      <c r="N41" s="18" t="s">
        <v>55</v>
      </c>
      <c r="O41" s="1"/>
      <c r="R41" s="1"/>
      <c r="S41" s="1"/>
    </row>
    <row r="42" spans="1:19" s="14" customFormat="1" ht="15" customHeight="1">
      <c r="A42" s="23"/>
      <c r="B42" s="15" t="s">
        <v>131</v>
      </c>
      <c r="C42" s="15" t="s">
        <v>132</v>
      </c>
      <c r="D42" s="15" t="s">
        <v>133</v>
      </c>
      <c r="E42" s="15" t="s">
        <v>11</v>
      </c>
      <c r="F42" s="15" t="s">
        <v>54</v>
      </c>
      <c r="G42" s="15">
        <v>2</v>
      </c>
      <c r="H42" s="16">
        <f>VLOOKUP(F42,'[1]KOYAS PERFUMARY'!$B$5:$G$140,6,FALSE)</f>
        <v>57</v>
      </c>
      <c r="I42" s="16">
        <f t="shared" si="3"/>
        <v>4</v>
      </c>
      <c r="J42" s="16">
        <f t="shared" si="4"/>
        <v>24</v>
      </c>
      <c r="K42" s="16">
        <v>30</v>
      </c>
      <c r="L42" s="16">
        <f t="shared" si="5"/>
        <v>172</v>
      </c>
      <c r="M42" s="24" t="s">
        <v>3</v>
      </c>
      <c r="N42" s="18" t="s">
        <v>55</v>
      </c>
      <c r="O42" s="1"/>
      <c r="R42" s="1"/>
      <c r="S42" s="1"/>
    </row>
    <row r="43" spans="1:19" s="14" customFormat="1" ht="15" customHeight="1">
      <c r="A43" s="23">
        <v>23</v>
      </c>
      <c r="B43" s="15" t="s">
        <v>131</v>
      </c>
      <c r="C43" s="15" t="s">
        <v>134</v>
      </c>
      <c r="D43" s="15" t="s">
        <v>135</v>
      </c>
      <c r="E43" s="15" t="s">
        <v>11</v>
      </c>
      <c r="F43" s="15" t="s">
        <v>136</v>
      </c>
      <c r="G43" s="15">
        <v>11</v>
      </c>
      <c r="H43" s="27">
        <f>VLOOKUP(F43,'[1]KOYAS PERFUMARY'!$B$5:$F$146,5,FALSE)</f>
        <v>200</v>
      </c>
      <c r="I43" s="16">
        <f t="shared" si="3"/>
        <v>22</v>
      </c>
      <c r="J43" s="16">
        <f t="shared" si="4"/>
        <v>132</v>
      </c>
      <c r="K43" s="16"/>
      <c r="L43" s="16">
        <f t="shared" si="5"/>
        <v>2354</v>
      </c>
      <c r="M43" s="24" t="s">
        <v>12</v>
      </c>
      <c r="N43" s="18" t="s">
        <v>137</v>
      </c>
      <c r="O43" s="1"/>
      <c r="R43" s="1"/>
      <c r="S43" s="1"/>
    </row>
    <row r="44" spans="1:19" s="14" customFormat="1" ht="15" customHeight="1">
      <c r="A44" s="23"/>
      <c r="B44" s="15" t="s">
        <v>131</v>
      </c>
      <c r="C44" s="15" t="s">
        <v>134</v>
      </c>
      <c r="D44" s="15" t="s">
        <v>135</v>
      </c>
      <c r="E44" s="15" t="s">
        <v>11</v>
      </c>
      <c r="F44" s="15" t="s">
        <v>136</v>
      </c>
      <c r="G44" s="15">
        <v>2</v>
      </c>
      <c r="H44" s="16">
        <f>VLOOKUP(F44,'[1]KOYAS PERFUMARY'!$B$5:$H$143,7,FALSE)</f>
        <v>120</v>
      </c>
      <c r="I44" s="16">
        <f t="shared" si="3"/>
        <v>4</v>
      </c>
      <c r="J44" s="16">
        <f t="shared" si="4"/>
        <v>24</v>
      </c>
      <c r="K44" s="16"/>
      <c r="L44" s="16">
        <f t="shared" si="5"/>
        <v>268</v>
      </c>
      <c r="M44" s="24" t="s">
        <v>4</v>
      </c>
      <c r="N44" s="18" t="s">
        <v>137</v>
      </c>
      <c r="O44" s="1"/>
      <c r="R44" s="1"/>
      <c r="S44" s="1"/>
    </row>
    <row r="45" spans="1:19" s="14" customFormat="1" ht="15" customHeight="1">
      <c r="A45" s="23"/>
      <c r="B45" s="15" t="s">
        <v>131</v>
      </c>
      <c r="C45" s="15" t="s">
        <v>134</v>
      </c>
      <c r="D45" s="15" t="s">
        <v>135</v>
      </c>
      <c r="E45" s="15" t="s">
        <v>11</v>
      </c>
      <c r="F45" s="15" t="s">
        <v>136</v>
      </c>
      <c r="G45" s="15">
        <v>8</v>
      </c>
      <c r="H45" s="16">
        <f>VLOOKUP(F45,'[1]KOYAS PERFUMARY'!$B$5:$G$140,6,FALSE)</f>
        <v>110</v>
      </c>
      <c r="I45" s="16">
        <f t="shared" si="3"/>
        <v>16</v>
      </c>
      <c r="J45" s="16">
        <f t="shared" si="4"/>
        <v>96</v>
      </c>
      <c r="K45" s="16">
        <v>30</v>
      </c>
      <c r="L45" s="16">
        <f t="shared" si="5"/>
        <v>1022</v>
      </c>
      <c r="M45" s="24" t="s">
        <v>3</v>
      </c>
      <c r="N45" s="18" t="s">
        <v>137</v>
      </c>
      <c r="O45" s="1"/>
      <c r="R45" s="1"/>
      <c r="S45" s="1"/>
    </row>
    <row r="46" spans="1:19" s="14" customFormat="1" ht="15" customHeight="1">
      <c r="A46" s="23">
        <v>24</v>
      </c>
      <c r="B46" s="15" t="s">
        <v>131</v>
      </c>
      <c r="C46" s="15" t="s">
        <v>138</v>
      </c>
      <c r="D46" s="15" t="s">
        <v>139</v>
      </c>
      <c r="E46" s="15" t="s">
        <v>11</v>
      </c>
      <c r="F46" s="15" t="s">
        <v>140</v>
      </c>
      <c r="G46" s="15">
        <v>15</v>
      </c>
      <c r="H46" s="16">
        <f>VLOOKUP(F46,'[1]KOYAS PERFUMARY'!$B$5:$G$140,6,FALSE)</f>
        <v>69</v>
      </c>
      <c r="I46" s="16">
        <f t="shared" si="3"/>
        <v>30</v>
      </c>
      <c r="J46" s="16">
        <f t="shared" si="4"/>
        <v>180</v>
      </c>
      <c r="K46" s="16">
        <v>30</v>
      </c>
      <c r="L46" s="16">
        <f t="shared" si="5"/>
        <v>1275</v>
      </c>
      <c r="M46" s="24" t="s">
        <v>3</v>
      </c>
      <c r="N46" s="18" t="s">
        <v>141</v>
      </c>
      <c r="O46" s="1"/>
      <c r="R46" s="1"/>
      <c r="S46" s="1"/>
    </row>
    <row r="47" spans="1:19" s="14" customFormat="1" ht="15" customHeight="1">
      <c r="A47" s="23">
        <v>25</v>
      </c>
      <c r="B47" s="15" t="s">
        <v>131</v>
      </c>
      <c r="C47" s="15" t="s">
        <v>142</v>
      </c>
      <c r="D47" s="15" t="s">
        <v>143</v>
      </c>
      <c r="E47" s="15" t="s">
        <v>11</v>
      </c>
      <c r="F47" s="15" t="s">
        <v>53</v>
      </c>
      <c r="G47" s="15">
        <v>25</v>
      </c>
      <c r="H47" s="27">
        <f>VLOOKUP(F47,'[1]KOYAS PERFUMARY'!$B$5:$F$146,5,FALSE)</f>
        <v>158</v>
      </c>
      <c r="I47" s="16">
        <f t="shared" si="3"/>
        <v>50</v>
      </c>
      <c r="J47" s="16">
        <f t="shared" si="4"/>
        <v>300</v>
      </c>
      <c r="K47" s="16"/>
      <c r="L47" s="16">
        <f t="shared" si="5"/>
        <v>4300</v>
      </c>
      <c r="M47" s="24" t="s">
        <v>12</v>
      </c>
      <c r="N47" s="18" t="s">
        <v>56</v>
      </c>
      <c r="O47" s="1"/>
      <c r="R47" s="1"/>
      <c r="S47" s="1"/>
    </row>
    <row r="48" spans="1:19" s="14" customFormat="1" ht="15" customHeight="1">
      <c r="A48" s="23"/>
      <c r="B48" s="15" t="s">
        <v>131</v>
      </c>
      <c r="C48" s="15" t="s">
        <v>142</v>
      </c>
      <c r="D48" s="15" t="s">
        <v>143</v>
      </c>
      <c r="E48" s="15" t="s">
        <v>11</v>
      </c>
      <c r="F48" s="15" t="s">
        <v>53</v>
      </c>
      <c r="G48" s="15">
        <v>55</v>
      </c>
      <c r="H48" s="16">
        <f>VLOOKUP(F48,'[1]KOYAS PERFUMARY'!$B$5:$H$143,7,FALSE)</f>
        <v>94</v>
      </c>
      <c r="I48" s="16">
        <f t="shared" si="3"/>
        <v>110</v>
      </c>
      <c r="J48" s="16">
        <f t="shared" si="4"/>
        <v>660</v>
      </c>
      <c r="K48" s="16">
        <v>30</v>
      </c>
      <c r="L48" s="16">
        <f t="shared" si="5"/>
        <v>5970</v>
      </c>
      <c r="M48" s="24" t="s">
        <v>4</v>
      </c>
      <c r="N48" s="18" t="s">
        <v>56</v>
      </c>
      <c r="O48" s="1"/>
      <c r="R48" s="1"/>
      <c r="S48" s="1"/>
    </row>
    <row r="49" spans="1:19" s="14" customFormat="1" ht="15" customHeight="1">
      <c r="A49" s="23">
        <v>26</v>
      </c>
      <c r="B49" s="15" t="s">
        <v>131</v>
      </c>
      <c r="C49" s="15" t="s">
        <v>144</v>
      </c>
      <c r="D49" s="15" t="s">
        <v>145</v>
      </c>
      <c r="E49" s="15" t="s">
        <v>11</v>
      </c>
      <c r="F49" s="15" t="s">
        <v>39</v>
      </c>
      <c r="G49" s="15">
        <v>6</v>
      </c>
      <c r="H49" s="27">
        <f>VLOOKUP(F49,'[1]KOYAS PERFUMARY'!$B$5:$F$146,5,FALSE)</f>
        <v>135</v>
      </c>
      <c r="I49" s="16">
        <f t="shared" si="3"/>
        <v>12</v>
      </c>
      <c r="J49" s="16">
        <f t="shared" si="4"/>
        <v>72</v>
      </c>
      <c r="K49" s="16"/>
      <c r="L49" s="16">
        <f t="shared" si="5"/>
        <v>894</v>
      </c>
      <c r="M49" s="24" t="s">
        <v>12</v>
      </c>
      <c r="N49" s="18" t="s">
        <v>40</v>
      </c>
      <c r="O49" s="1"/>
      <c r="R49" s="1"/>
      <c r="S49" s="1"/>
    </row>
    <row r="50" spans="1:19" s="14" customFormat="1" ht="15" customHeight="1">
      <c r="A50" s="23"/>
      <c r="B50" s="15" t="s">
        <v>131</v>
      </c>
      <c r="C50" s="15" t="s">
        <v>144</v>
      </c>
      <c r="D50" s="15" t="s">
        <v>145</v>
      </c>
      <c r="E50" s="15" t="s">
        <v>11</v>
      </c>
      <c r="F50" s="15" t="s">
        <v>39</v>
      </c>
      <c r="G50" s="15">
        <v>2</v>
      </c>
      <c r="H50" s="16">
        <f>VLOOKUP(F50,'[1]KOYAS PERFUMARY'!$B$5:$H$143,7,FALSE)</f>
        <v>76</v>
      </c>
      <c r="I50" s="16">
        <f t="shared" si="3"/>
        <v>4</v>
      </c>
      <c r="J50" s="16">
        <f t="shared" si="4"/>
        <v>24</v>
      </c>
      <c r="K50" s="16">
        <v>30</v>
      </c>
      <c r="L50" s="16">
        <f t="shared" si="5"/>
        <v>210</v>
      </c>
      <c r="M50" s="24" t="s">
        <v>4</v>
      </c>
      <c r="N50" s="18" t="s">
        <v>40</v>
      </c>
      <c r="O50" s="1"/>
      <c r="R50" s="1"/>
      <c r="S50" s="1"/>
    </row>
    <row r="51" spans="1:19" s="14" customFormat="1" ht="15" customHeight="1">
      <c r="A51" s="23">
        <v>27</v>
      </c>
      <c r="B51" s="15" t="s">
        <v>131</v>
      </c>
      <c r="C51" s="15" t="s">
        <v>146</v>
      </c>
      <c r="D51" s="15" t="s">
        <v>147</v>
      </c>
      <c r="E51" s="15" t="s">
        <v>11</v>
      </c>
      <c r="F51" s="15" t="s">
        <v>46</v>
      </c>
      <c r="G51" s="15">
        <v>10</v>
      </c>
      <c r="H51" s="27">
        <f>VLOOKUP(F51,'[1]KOYAS PERFUMARY'!$B$5:$F$146,5,FALSE)</f>
        <v>132</v>
      </c>
      <c r="I51" s="16">
        <f t="shared" si="3"/>
        <v>20</v>
      </c>
      <c r="J51" s="16">
        <f t="shared" si="4"/>
        <v>120</v>
      </c>
      <c r="K51" s="16"/>
      <c r="L51" s="16">
        <f t="shared" si="5"/>
        <v>1460</v>
      </c>
      <c r="M51" s="24" t="s">
        <v>12</v>
      </c>
      <c r="N51" s="18" t="s">
        <v>47</v>
      </c>
      <c r="O51" s="1"/>
      <c r="R51" s="1"/>
      <c r="S51" s="1"/>
    </row>
    <row r="52" spans="1:19" s="14" customFormat="1" ht="15" customHeight="1">
      <c r="A52" s="23"/>
      <c r="B52" s="15" t="s">
        <v>131</v>
      </c>
      <c r="C52" s="15" t="s">
        <v>146</v>
      </c>
      <c r="D52" s="15" t="s">
        <v>147</v>
      </c>
      <c r="E52" s="15" t="s">
        <v>11</v>
      </c>
      <c r="F52" s="15" t="s">
        <v>46</v>
      </c>
      <c r="G52" s="15">
        <v>7</v>
      </c>
      <c r="H52" s="16">
        <f>VLOOKUP(F52,'[1]KOYAS PERFUMARY'!$B$5:$H$143,7,FALSE)</f>
        <v>94</v>
      </c>
      <c r="I52" s="16">
        <f t="shared" si="3"/>
        <v>14</v>
      </c>
      <c r="J52" s="16">
        <f t="shared" si="4"/>
        <v>84</v>
      </c>
      <c r="K52" s="16">
        <v>30</v>
      </c>
      <c r="L52" s="16">
        <f t="shared" si="5"/>
        <v>786</v>
      </c>
      <c r="M52" s="24" t="s">
        <v>4</v>
      </c>
      <c r="N52" s="18" t="s">
        <v>47</v>
      </c>
      <c r="O52" s="1"/>
      <c r="R52" s="1"/>
      <c r="S52" s="1"/>
    </row>
    <row r="53" spans="1:19" s="14" customFormat="1" ht="15" customHeight="1">
      <c r="A53" s="23">
        <v>28</v>
      </c>
      <c r="B53" s="15" t="s">
        <v>131</v>
      </c>
      <c r="C53" s="15" t="s">
        <v>148</v>
      </c>
      <c r="D53" s="15" t="s">
        <v>149</v>
      </c>
      <c r="E53" s="15" t="s">
        <v>11</v>
      </c>
      <c r="F53" s="15" t="s">
        <v>50</v>
      </c>
      <c r="G53" s="15">
        <v>3</v>
      </c>
      <c r="H53" s="27">
        <f>VLOOKUP(F53,'[1]KOYAS PERFUMARY'!$B$5:$F$146,5,FALSE)</f>
        <v>158</v>
      </c>
      <c r="I53" s="16">
        <f t="shared" si="3"/>
        <v>6</v>
      </c>
      <c r="J53" s="16">
        <f t="shared" si="4"/>
        <v>36</v>
      </c>
      <c r="K53" s="16">
        <v>30</v>
      </c>
      <c r="L53" s="16">
        <f t="shared" si="5"/>
        <v>546</v>
      </c>
      <c r="M53" s="24" t="s">
        <v>12</v>
      </c>
      <c r="N53" s="18" t="s">
        <v>51</v>
      </c>
      <c r="O53" s="1"/>
      <c r="R53" s="1"/>
      <c r="S53" s="1"/>
    </row>
    <row r="54" spans="1:19" s="14" customFormat="1" ht="15" customHeight="1">
      <c r="A54" s="23">
        <v>29</v>
      </c>
      <c r="B54" s="15" t="s">
        <v>131</v>
      </c>
      <c r="C54" s="15" t="s">
        <v>150</v>
      </c>
      <c r="D54" s="15" t="s">
        <v>151</v>
      </c>
      <c r="E54" s="15" t="s">
        <v>11</v>
      </c>
      <c r="F54" s="15" t="s">
        <v>48</v>
      </c>
      <c r="G54" s="15">
        <v>12</v>
      </c>
      <c r="H54" s="27">
        <f>VLOOKUP(F54,'[1]KOYAS PERFUMARY'!$B$5:$F$146,5,FALSE)</f>
        <v>211</v>
      </c>
      <c r="I54" s="16">
        <f t="shared" si="3"/>
        <v>24</v>
      </c>
      <c r="J54" s="16">
        <f t="shared" si="4"/>
        <v>144</v>
      </c>
      <c r="K54" s="16"/>
      <c r="L54" s="16">
        <f t="shared" si="5"/>
        <v>2700</v>
      </c>
      <c r="M54" s="24" t="s">
        <v>12</v>
      </c>
      <c r="N54" s="18" t="s">
        <v>49</v>
      </c>
      <c r="O54" s="1"/>
      <c r="R54" s="1"/>
      <c r="S54" s="1"/>
    </row>
    <row r="55" spans="1:19" s="14" customFormat="1" ht="15" customHeight="1">
      <c r="A55" s="23"/>
      <c r="B55" s="15" t="s">
        <v>131</v>
      </c>
      <c r="C55" s="15" t="s">
        <v>150</v>
      </c>
      <c r="D55" s="15" t="s">
        <v>151</v>
      </c>
      <c r="E55" s="15" t="s">
        <v>11</v>
      </c>
      <c r="F55" s="15" t="s">
        <v>48</v>
      </c>
      <c r="G55" s="15">
        <v>8</v>
      </c>
      <c r="H55" s="16">
        <f>VLOOKUP(F55,'[1]KOYAS PERFUMARY'!$B$5:$H$143,7,FALSE)</f>
        <v>105</v>
      </c>
      <c r="I55" s="16">
        <f t="shared" si="3"/>
        <v>16</v>
      </c>
      <c r="J55" s="16">
        <f t="shared" si="4"/>
        <v>96</v>
      </c>
      <c r="K55" s="16">
        <v>30</v>
      </c>
      <c r="L55" s="16">
        <f t="shared" si="5"/>
        <v>982</v>
      </c>
      <c r="M55" s="24" t="s">
        <v>4</v>
      </c>
      <c r="N55" s="18" t="s">
        <v>49</v>
      </c>
      <c r="O55" s="1"/>
      <c r="R55" s="1"/>
      <c r="S55" s="1"/>
    </row>
    <row r="56" spans="1:19" s="14" customFormat="1" ht="15" customHeight="1">
      <c r="A56" s="23">
        <v>30</v>
      </c>
      <c r="B56" s="15" t="s">
        <v>152</v>
      </c>
      <c r="C56" s="15" t="s">
        <v>153</v>
      </c>
      <c r="D56" s="15" t="s">
        <v>154</v>
      </c>
      <c r="E56" s="15" t="s">
        <v>11</v>
      </c>
      <c r="F56" s="15" t="s">
        <v>155</v>
      </c>
      <c r="G56" s="15">
        <v>21</v>
      </c>
      <c r="H56" s="16">
        <f>VLOOKUP(F56,'[1]KOYAS PERFUMARY'!$B$5:$H$143,7,FALSE)</f>
        <v>44</v>
      </c>
      <c r="I56" s="16">
        <f t="shared" si="3"/>
        <v>42</v>
      </c>
      <c r="J56" s="16">
        <f t="shared" si="4"/>
        <v>252</v>
      </c>
      <c r="K56" s="16"/>
      <c r="L56" s="16">
        <f t="shared" si="5"/>
        <v>1218</v>
      </c>
      <c r="M56" s="24" t="s">
        <v>4</v>
      </c>
      <c r="N56" s="18" t="s">
        <v>156</v>
      </c>
      <c r="O56" s="1"/>
      <c r="R56" s="1"/>
      <c r="S56" s="1"/>
    </row>
    <row r="57" spans="1:19" s="14" customFormat="1" ht="15" customHeight="1">
      <c r="A57" s="23"/>
      <c r="B57" s="15" t="s">
        <v>152</v>
      </c>
      <c r="C57" s="15" t="s">
        <v>153</v>
      </c>
      <c r="D57" s="15" t="s">
        <v>154</v>
      </c>
      <c r="E57" s="15" t="s">
        <v>11</v>
      </c>
      <c r="F57" s="15" t="s">
        <v>155</v>
      </c>
      <c r="G57" s="15">
        <v>1</v>
      </c>
      <c r="H57" s="16">
        <f>VLOOKUP(F57,'[1]KOYAS PERFUMARY'!$B$5:$G$140,6,FALSE)</f>
        <v>31</v>
      </c>
      <c r="I57" s="16">
        <f t="shared" si="3"/>
        <v>2</v>
      </c>
      <c r="J57" s="16">
        <f t="shared" si="4"/>
        <v>12</v>
      </c>
      <c r="K57" s="16">
        <v>30</v>
      </c>
      <c r="L57" s="16">
        <f t="shared" si="5"/>
        <v>75</v>
      </c>
      <c r="M57" s="24" t="s">
        <v>3</v>
      </c>
      <c r="N57" s="18" t="s">
        <v>156</v>
      </c>
      <c r="O57" s="1"/>
      <c r="R57" s="1"/>
      <c r="S57" s="1"/>
    </row>
    <row r="58" spans="1:19" s="14" customFormat="1" ht="15" customHeight="1">
      <c r="A58" s="23">
        <v>31</v>
      </c>
      <c r="B58" s="15" t="s">
        <v>157</v>
      </c>
      <c r="C58" s="15" t="s">
        <v>158</v>
      </c>
      <c r="D58" s="15" t="s">
        <v>159</v>
      </c>
      <c r="E58" s="15" t="s">
        <v>11</v>
      </c>
      <c r="F58" s="15" t="s">
        <v>76</v>
      </c>
      <c r="G58" s="15">
        <v>13</v>
      </c>
      <c r="H58" s="27">
        <f>VLOOKUP(F58,'[1]KOYAS PERFUMARY'!$B$5:$F$146,5,FALSE)</f>
        <v>120</v>
      </c>
      <c r="I58" s="16">
        <f t="shared" si="3"/>
        <v>26</v>
      </c>
      <c r="J58" s="16">
        <f t="shared" si="4"/>
        <v>156</v>
      </c>
      <c r="K58" s="16"/>
      <c r="L58" s="16">
        <f t="shared" si="5"/>
        <v>1742</v>
      </c>
      <c r="M58" s="24" t="s">
        <v>12</v>
      </c>
      <c r="N58" s="18" t="s">
        <v>77</v>
      </c>
      <c r="O58" s="1"/>
      <c r="R58" s="1"/>
      <c r="S58" s="1"/>
    </row>
    <row r="59" spans="1:19" s="14" customFormat="1" ht="15" customHeight="1">
      <c r="A59" s="23"/>
      <c r="B59" s="15" t="s">
        <v>157</v>
      </c>
      <c r="C59" s="15" t="s">
        <v>158</v>
      </c>
      <c r="D59" s="15" t="s">
        <v>159</v>
      </c>
      <c r="E59" s="15" t="s">
        <v>11</v>
      </c>
      <c r="F59" s="15" t="s">
        <v>76</v>
      </c>
      <c r="G59" s="15">
        <v>3</v>
      </c>
      <c r="H59" s="16">
        <f>VLOOKUP(F59,'[1]KOYAS PERFUMARY'!$B$5:$H$143,7,FALSE)</f>
        <v>76</v>
      </c>
      <c r="I59" s="16">
        <f t="shared" si="3"/>
        <v>6</v>
      </c>
      <c r="J59" s="16">
        <f t="shared" si="4"/>
        <v>36</v>
      </c>
      <c r="K59" s="16">
        <v>30</v>
      </c>
      <c r="L59" s="16">
        <f t="shared" si="5"/>
        <v>300</v>
      </c>
      <c r="M59" s="24" t="s">
        <v>4</v>
      </c>
      <c r="N59" s="18" t="s">
        <v>77</v>
      </c>
      <c r="O59" s="1"/>
      <c r="R59" s="1"/>
      <c r="S59" s="1"/>
    </row>
    <row r="60" spans="1:19" s="14" customFormat="1" ht="15" customHeight="1">
      <c r="A60" s="23">
        <v>32</v>
      </c>
      <c r="B60" s="15" t="s">
        <v>157</v>
      </c>
      <c r="C60" s="15" t="s">
        <v>160</v>
      </c>
      <c r="D60" s="15" t="s">
        <v>161</v>
      </c>
      <c r="E60" s="15" t="s">
        <v>11</v>
      </c>
      <c r="F60" s="28" t="s">
        <v>162</v>
      </c>
      <c r="G60" s="15">
        <v>10</v>
      </c>
      <c r="H60" s="27">
        <f>VLOOKUP(F60,'[1]KOYAS PERFUMARY'!$B$5:$F$146,5,FALSE)</f>
        <v>220</v>
      </c>
      <c r="I60" s="16">
        <f t="shared" si="3"/>
        <v>20</v>
      </c>
      <c r="J60" s="16">
        <f t="shared" si="4"/>
        <v>120</v>
      </c>
      <c r="K60" s="16"/>
      <c r="L60" s="16">
        <f t="shared" si="5"/>
        <v>2340</v>
      </c>
      <c r="M60" s="24" t="s">
        <v>12</v>
      </c>
      <c r="N60" s="18" t="s">
        <v>163</v>
      </c>
      <c r="O60" s="1"/>
      <c r="R60" s="1"/>
      <c r="S60" s="1"/>
    </row>
    <row r="61" spans="1:19" s="14" customFormat="1" ht="15" customHeight="1">
      <c r="A61" s="23"/>
      <c r="B61" s="15" t="s">
        <v>157</v>
      </c>
      <c r="C61" s="15" t="s">
        <v>160</v>
      </c>
      <c r="D61" s="15" t="s">
        <v>161</v>
      </c>
      <c r="E61" s="15" t="s">
        <v>11</v>
      </c>
      <c r="F61" s="28" t="s">
        <v>162</v>
      </c>
      <c r="G61" s="15">
        <v>63</v>
      </c>
      <c r="H61" s="16">
        <f>VLOOKUP(F61,'[1]KOYAS PERFUMARY'!$B$5:$H$143,7,FALSE)</f>
        <v>120</v>
      </c>
      <c r="I61" s="16">
        <f t="shared" si="3"/>
        <v>126</v>
      </c>
      <c r="J61" s="16">
        <f t="shared" si="4"/>
        <v>756</v>
      </c>
      <c r="K61" s="16">
        <v>30</v>
      </c>
      <c r="L61" s="16">
        <f t="shared" si="5"/>
        <v>8472</v>
      </c>
      <c r="M61" s="24" t="s">
        <v>4</v>
      </c>
      <c r="N61" s="18" t="s">
        <v>163</v>
      </c>
      <c r="O61" s="1"/>
      <c r="R61" s="1"/>
      <c r="S61" s="1"/>
    </row>
    <row r="62" spans="1:19" s="14" customFormat="1" ht="15" customHeight="1">
      <c r="A62" s="23">
        <v>33</v>
      </c>
      <c r="B62" s="15" t="s">
        <v>157</v>
      </c>
      <c r="C62" s="15" t="s">
        <v>164</v>
      </c>
      <c r="D62" s="15" t="s">
        <v>165</v>
      </c>
      <c r="E62" s="15" t="s">
        <v>11</v>
      </c>
      <c r="F62" s="15" t="s">
        <v>34</v>
      </c>
      <c r="G62" s="15">
        <v>12</v>
      </c>
      <c r="H62" s="27">
        <f>VLOOKUP(F62,'[1]KOYAS PERFUMARY'!$B$5:$F$146,5,FALSE)</f>
        <v>120</v>
      </c>
      <c r="I62" s="16">
        <f t="shared" si="3"/>
        <v>24</v>
      </c>
      <c r="J62" s="16">
        <f t="shared" si="4"/>
        <v>144</v>
      </c>
      <c r="K62" s="16"/>
      <c r="L62" s="16">
        <f t="shared" si="5"/>
        <v>1608</v>
      </c>
      <c r="M62" s="24" t="s">
        <v>12</v>
      </c>
      <c r="N62" s="18" t="s">
        <v>35</v>
      </c>
      <c r="O62" s="1"/>
      <c r="R62" s="1"/>
      <c r="S62" s="1"/>
    </row>
    <row r="63" spans="1:19" s="14" customFormat="1" ht="15" customHeight="1">
      <c r="A63" s="23"/>
      <c r="B63" s="15" t="s">
        <v>157</v>
      </c>
      <c r="C63" s="15" t="s">
        <v>164</v>
      </c>
      <c r="D63" s="15" t="s">
        <v>165</v>
      </c>
      <c r="E63" s="15" t="s">
        <v>11</v>
      </c>
      <c r="F63" s="15" t="s">
        <v>34</v>
      </c>
      <c r="G63" s="15">
        <v>1</v>
      </c>
      <c r="H63" s="16">
        <f>VLOOKUP(F63,'[1]KOYAS PERFUMARY'!$B$5:$H$143,7,FALSE)</f>
        <v>76</v>
      </c>
      <c r="I63" s="16">
        <f t="shared" si="3"/>
        <v>2</v>
      </c>
      <c r="J63" s="16">
        <f t="shared" si="4"/>
        <v>12</v>
      </c>
      <c r="K63" s="16">
        <v>30</v>
      </c>
      <c r="L63" s="16">
        <f t="shared" si="5"/>
        <v>120</v>
      </c>
      <c r="M63" s="24" t="s">
        <v>4</v>
      </c>
      <c r="N63" s="18" t="s">
        <v>35</v>
      </c>
      <c r="O63" s="1"/>
      <c r="R63" s="1"/>
      <c r="S63" s="1"/>
    </row>
    <row r="64" spans="1:19" s="14" customFormat="1" ht="15" customHeight="1">
      <c r="A64" s="23">
        <v>34</v>
      </c>
      <c r="B64" s="15" t="s">
        <v>157</v>
      </c>
      <c r="C64" s="15" t="s">
        <v>166</v>
      </c>
      <c r="D64" s="15" t="s">
        <v>167</v>
      </c>
      <c r="E64" s="15" t="s">
        <v>11</v>
      </c>
      <c r="F64" s="15" t="s">
        <v>34</v>
      </c>
      <c r="G64" s="15">
        <v>3</v>
      </c>
      <c r="H64" s="27">
        <f>VLOOKUP(F64,'[1]KOYAS PERFUMARY'!$B$5:$F$146,5,FALSE)</f>
        <v>120</v>
      </c>
      <c r="I64" s="16">
        <f t="shared" si="3"/>
        <v>6</v>
      </c>
      <c r="J64" s="16">
        <f t="shared" si="4"/>
        <v>36</v>
      </c>
      <c r="K64" s="16"/>
      <c r="L64" s="16">
        <f t="shared" si="5"/>
        <v>402</v>
      </c>
      <c r="M64" s="24" t="s">
        <v>12</v>
      </c>
      <c r="N64" s="18" t="s">
        <v>168</v>
      </c>
      <c r="O64" s="1"/>
      <c r="R64" s="1"/>
      <c r="S64" s="1"/>
    </row>
    <row r="65" spans="1:19" s="14" customFormat="1" ht="15" customHeight="1">
      <c r="A65" s="23"/>
      <c r="B65" s="15" t="s">
        <v>157</v>
      </c>
      <c r="C65" s="15" t="s">
        <v>166</v>
      </c>
      <c r="D65" s="15" t="s">
        <v>167</v>
      </c>
      <c r="E65" s="15" t="s">
        <v>11</v>
      </c>
      <c r="F65" s="15" t="s">
        <v>34</v>
      </c>
      <c r="G65" s="15">
        <v>21</v>
      </c>
      <c r="H65" s="16">
        <f>VLOOKUP(F65,'[1]KOYAS PERFUMARY'!$B$5:$H$143,7,FALSE)</f>
        <v>76</v>
      </c>
      <c r="I65" s="16">
        <f t="shared" si="3"/>
        <v>42</v>
      </c>
      <c r="J65" s="16">
        <f t="shared" si="4"/>
        <v>252</v>
      </c>
      <c r="K65" s="16">
        <v>30</v>
      </c>
      <c r="L65" s="16">
        <f t="shared" si="5"/>
        <v>1920</v>
      </c>
      <c r="M65" s="24" t="s">
        <v>4</v>
      </c>
      <c r="N65" s="18" t="s">
        <v>168</v>
      </c>
      <c r="O65" s="1"/>
      <c r="R65" s="1"/>
      <c r="S65" s="1"/>
    </row>
    <row r="66" spans="1:19" s="14" customFormat="1" ht="15" customHeight="1">
      <c r="A66" s="23">
        <v>35</v>
      </c>
      <c r="B66" s="15" t="s">
        <v>169</v>
      </c>
      <c r="C66" s="15" t="s">
        <v>170</v>
      </c>
      <c r="D66" s="15" t="s">
        <v>171</v>
      </c>
      <c r="E66" s="15" t="s">
        <v>11</v>
      </c>
      <c r="F66" s="15" t="s">
        <v>27</v>
      </c>
      <c r="G66" s="15">
        <v>3</v>
      </c>
      <c r="H66" s="27">
        <f>VLOOKUP(F66,'[1]KOYAS PERFUMARY'!$B$5:$F$146,5,FALSE)</f>
        <v>82</v>
      </c>
      <c r="I66" s="16">
        <f t="shared" si="3"/>
        <v>6</v>
      </c>
      <c r="J66" s="16">
        <f t="shared" si="4"/>
        <v>36</v>
      </c>
      <c r="K66" s="16"/>
      <c r="L66" s="16">
        <f t="shared" si="5"/>
        <v>288</v>
      </c>
      <c r="M66" s="24" t="s">
        <v>12</v>
      </c>
      <c r="N66" s="18" t="s">
        <v>41</v>
      </c>
      <c r="O66" s="1"/>
      <c r="R66" s="1"/>
      <c r="S66" s="1"/>
    </row>
    <row r="67" spans="1:19" s="14" customFormat="1" ht="15" customHeight="1">
      <c r="A67" s="23"/>
      <c r="B67" s="15" t="s">
        <v>169</v>
      </c>
      <c r="C67" s="15" t="s">
        <v>170</v>
      </c>
      <c r="D67" s="15" t="s">
        <v>171</v>
      </c>
      <c r="E67" s="15" t="s">
        <v>11</v>
      </c>
      <c r="F67" s="15" t="s">
        <v>27</v>
      </c>
      <c r="G67" s="15">
        <v>4</v>
      </c>
      <c r="H67" s="16">
        <f>VLOOKUP(F67,'[1]KOYAS PERFUMARY'!$B$5:$G$140,6,FALSE)</f>
        <v>44</v>
      </c>
      <c r="I67" s="16">
        <f t="shared" si="3"/>
        <v>8</v>
      </c>
      <c r="J67" s="16">
        <f t="shared" si="4"/>
        <v>48</v>
      </c>
      <c r="K67" s="16">
        <v>30</v>
      </c>
      <c r="L67" s="16">
        <f t="shared" si="5"/>
        <v>262</v>
      </c>
      <c r="M67" s="24" t="s">
        <v>3</v>
      </c>
      <c r="N67" s="18" t="s">
        <v>41</v>
      </c>
      <c r="O67" s="1"/>
      <c r="R67" s="1"/>
      <c r="S67" s="1"/>
    </row>
    <row r="68" spans="1:19" s="14" customFormat="1" ht="15" customHeight="1">
      <c r="A68" s="23">
        <v>36</v>
      </c>
      <c r="B68" s="15" t="s">
        <v>169</v>
      </c>
      <c r="C68" s="15" t="s">
        <v>172</v>
      </c>
      <c r="D68" s="15" t="s">
        <v>173</v>
      </c>
      <c r="E68" s="15" t="s">
        <v>11</v>
      </c>
      <c r="F68" s="28" t="s">
        <v>86</v>
      </c>
      <c r="G68" s="15">
        <v>10</v>
      </c>
      <c r="H68" s="27">
        <f>VLOOKUP(F68,'[1]KOYAS PERFUMARY'!$B$5:$F$146,5,FALSE)</f>
        <v>100</v>
      </c>
      <c r="I68" s="16">
        <f t="shared" ref="I68:I73" si="6">G68*2</f>
        <v>20</v>
      </c>
      <c r="J68" s="16">
        <f t="shared" ref="J68:J73" si="7">G68*12</f>
        <v>120</v>
      </c>
      <c r="K68" s="16"/>
      <c r="L68" s="16">
        <f t="shared" ref="L68:L73" si="8">G68*H68+I68+J68+K68</f>
        <v>1140</v>
      </c>
      <c r="M68" s="24" t="s">
        <v>12</v>
      </c>
      <c r="N68" s="18" t="s">
        <v>87</v>
      </c>
      <c r="O68" s="1"/>
      <c r="R68" s="1"/>
      <c r="S68" s="1"/>
    </row>
    <row r="69" spans="1:19" s="14" customFormat="1" ht="15" customHeight="1">
      <c r="A69" s="23"/>
      <c r="B69" s="15" t="s">
        <v>169</v>
      </c>
      <c r="C69" s="15" t="s">
        <v>172</v>
      </c>
      <c r="D69" s="15" t="s">
        <v>173</v>
      </c>
      <c r="E69" s="15" t="s">
        <v>11</v>
      </c>
      <c r="F69" s="28" t="s">
        <v>86</v>
      </c>
      <c r="G69" s="15">
        <v>8</v>
      </c>
      <c r="H69" s="16">
        <f>VLOOKUP(F69,'[1]KOYAS PERFUMARY'!$B$5:$H$143,7,FALSE)</f>
        <v>63</v>
      </c>
      <c r="I69" s="16">
        <f t="shared" si="6"/>
        <v>16</v>
      </c>
      <c r="J69" s="16">
        <f t="shared" si="7"/>
        <v>96</v>
      </c>
      <c r="K69" s="16">
        <v>30</v>
      </c>
      <c r="L69" s="16">
        <f t="shared" si="8"/>
        <v>646</v>
      </c>
      <c r="M69" s="24" t="s">
        <v>4</v>
      </c>
      <c r="N69" s="18" t="s">
        <v>87</v>
      </c>
      <c r="O69" s="1"/>
      <c r="R69" s="1"/>
      <c r="S69" s="1"/>
    </row>
    <row r="70" spans="1:19" s="14" customFormat="1" ht="15" customHeight="1">
      <c r="A70" s="23">
        <v>37</v>
      </c>
      <c r="B70" s="15" t="s">
        <v>169</v>
      </c>
      <c r="C70" s="15" t="s">
        <v>174</v>
      </c>
      <c r="D70" s="15" t="s">
        <v>175</v>
      </c>
      <c r="E70" s="15" t="s">
        <v>11</v>
      </c>
      <c r="F70" s="15" t="s">
        <v>63</v>
      </c>
      <c r="G70" s="15">
        <v>8</v>
      </c>
      <c r="H70" s="27">
        <f>VLOOKUP(F70,'[1]KOYAS PERFUMARY'!$B$5:$F$146,5,FALSE)</f>
        <v>76</v>
      </c>
      <c r="I70" s="16">
        <f t="shared" si="6"/>
        <v>16</v>
      </c>
      <c r="J70" s="16">
        <f t="shared" si="7"/>
        <v>96</v>
      </c>
      <c r="K70" s="16"/>
      <c r="L70" s="16">
        <f t="shared" si="8"/>
        <v>720</v>
      </c>
      <c r="M70" s="24" t="s">
        <v>12</v>
      </c>
      <c r="N70" s="18" t="s">
        <v>64</v>
      </c>
      <c r="O70" s="1"/>
      <c r="R70" s="1"/>
      <c r="S70" s="1"/>
    </row>
    <row r="71" spans="1:19" s="14" customFormat="1" ht="15" customHeight="1">
      <c r="A71" s="23"/>
      <c r="B71" s="15" t="s">
        <v>169</v>
      </c>
      <c r="C71" s="15" t="s">
        <v>174</v>
      </c>
      <c r="D71" s="15" t="s">
        <v>175</v>
      </c>
      <c r="E71" s="15" t="s">
        <v>11</v>
      </c>
      <c r="F71" s="15" t="s">
        <v>63</v>
      </c>
      <c r="G71" s="15">
        <v>3</v>
      </c>
      <c r="H71" s="16">
        <f>VLOOKUP(F71,'[1]KOYAS PERFUMARY'!$B$5:$H$143,7,FALSE)</f>
        <v>50</v>
      </c>
      <c r="I71" s="16">
        <f t="shared" si="6"/>
        <v>6</v>
      </c>
      <c r="J71" s="16">
        <f t="shared" si="7"/>
        <v>36</v>
      </c>
      <c r="K71" s="16">
        <v>30</v>
      </c>
      <c r="L71" s="16">
        <f t="shared" si="8"/>
        <v>222</v>
      </c>
      <c r="M71" s="24" t="s">
        <v>4</v>
      </c>
      <c r="N71" s="18" t="s">
        <v>64</v>
      </c>
      <c r="O71" s="1"/>
      <c r="R71" s="1"/>
      <c r="S71" s="1"/>
    </row>
    <row r="72" spans="1:19" s="14" customFormat="1" ht="15" customHeight="1">
      <c r="A72" s="23">
        <v>38</v>
      </c>
      <c r="B72" s="15" t="s">
        <v>169</v>
      </c>
      <c r="C72" s="15" t="s">
        <v>176</v>
      </c>
      <c r="D72" s="15" t="s">
        <v>177</v>
      </c>
      <c r="E72" s="15" t="s">
        <v>11</v>
      </c>
      <c r="F72" s="15" t="s">
        <v>37</v>
      </c>
      <c r="G72" s="15">
        <v>3</v>
      </c>
      <c r="H72" s="27">
        <f>VLOOKUP(F72,'[1]KOYAS PERFUMARY'!$B$5:$F$146,5,FALSE)</f>
        <v>233</v>
      </c>
      <c r="I72" s="16">
        <f t="shared" si="6"/>
        <v>6</v>
      </c>
      <c r="J72" s="16">
        <f t="shared" si="7"/>
        <v>36</v>
      </c>
      <c r="K72" s="16">
        <v>30</v>
      </c>
      <c r="L72" s="16">
        <f t="shared" si="8"/>
        <v>771</v>
      </c>
      <c r="M72" s="24" t="s">
        <v>12</v>
      </c>
      <c r="N72" s="18" t="s">
        <v>38</v>
      </c>
      <c r="O72" s="1"/>
      <c r="R72" s="1"/>
      <c r="S72" s="1"/>
    </row>
    <row r="73" spans="1:19" s="14" customFormat="1" ht="15" customHeight="1">
      <c r="A73" s="23">
        <v>39</v>
      </c>
      <c r="B73" s="15" t="s">
        <v>169</v>
      </c>
      <c r="C73" s="15" t="s">
        <v>176</v>
      </c>
      <c r="D73" s="15" t="s">
        <v>177</v>
      </c>
      <c r="E73" s="15" t="s">
        <v>11</v>
      </c>
      <c r="F73" s="15" t="s">
        <v>37</v>
      </c>
      <c r="G73" s="15">
        <v>21</v>
      </c>
      <c r="H73" s="16">
        <f>VLOOKUP(F73,'[1]KOYAS PERFUMARY'!$B$5:$H$143,7,FALSE)</f>
        <v>120</v>
      </c>
      <c r="I73" s="16">
        <f t="shared" si="6"/>
        <v>42</v>
      </c>
      <c r="J73" s="16">
        <f t="shared" si="7"/>
        <v>252</v>
      </c>
      <c r="K73" s="16">
        <v>30</v>
      </c>
      <c r="L73" s="16">
        <f t="shared" si="8"/>
        <v>2844</v>
      </c>
      <c r="M73" s="24" t="s">
        <v>4</v>
      </c>
      <c r="N73" s="18" t="s">
        <v>38</v>
      </c>
      <c r="O73" s="1"/>
      <c r="R73" s="1"/>
      <c r="S73" s="1"/>
    </row>
    <row r="74" spans="1:19" s="14" customFormat="1" ht="15" customHeight="1">
      <c r="A74" s="51" t="s">
        <v>178</v>
      </c>
      <c r="B74" s="52"/>
      <c r="C74" s="52"/>
      <c r="D74" s="52"/>
      <c r="E74" s="52"/>
      <c r="F74" s="52"/>
      <c r="G74" s="52"/>
      <c r="H74" s="52"/>
      <c r="I74" s="52"/>
      <c r="J74" s="52"/>
      <c r="K74" s="53"/>
      <c r="L74" s="29">
        <f>SUM(L4:L73)</f>
        <v>87439</v>
      </c>
      <c r="M74" s="32"/>
      <c r="N74" s="30"/>
      <c r="O74" s="1"/>
      <c r="R74" s="1"/>
      <c r="S74" s="1"/>
    </row>
    <row r="75" spans="1:19" s="14" customFormat="1" ht="15" customHeight="1" thickBot="1">
      <c r="A75" s="33"/>
      <c r="B75" s="34"/>
      <c r="C75" s="34"/>
      <c r="D75" s="34"/>
      <c r="E75" s="34"/>
      <c r="F75" s="34"/>
      <c r="G75" s="26">
        <f>SUM(G4:G73)</f>
        <v>723</v>
      </c>
      <c r="H75" s="35"/>
      <c r="I75" s="35"/>
      <c r="J75" s="35"/>
      <c r="K75" s="35"/>
      <c r="L75" s="35"/>
      <c r="M75" s="36"/>
      <c r="N75"/>
      <c r="O75" s="1"/>
      <c r="R75" s="1"/>
      <c r="S75" s="1"/>
    </row>
    <row r="76" spans="1:19" ht="13.35" customHeight="1" thickBot="1">
      <c r="A76" s="37" t="s">
        <v>25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9"/>
    </row>
    <row r="77" spans="1:19" ht="15.75" customHeight="1" thickBot="1">
      <c r="A77" s="40" t="s">
        <v>179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2"/>
    </row>
    <row r="78" spans="1:19" ht="37.5" customHeight="1" thickBot="1">
      <c r="A78" s="43" t="s">
        <v>26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5"/>
    </row>
  </sheetData>
  <sortState ref="B4:N65">
    <sortCondition ref="B4:B65"/>
    <sortCondition ref="C4:C65"/>
  </sortState>
  <mergeCells count="8">
    <mergeCell ref="A76:M76"/>
    <mergeCell ref="A77:M77"/>
    <mergeCell ref="A78:M78"/>
    <mergeCell ref="A1:G1"/>
    <mergeCell ref="A2:G2"/>
    <mergeCell ref="H1:M1"/>
    <mergeCell ref="H2:M2"/>
    <mergeCell ref="A74:K74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2026-01-05T12:28:47Z</cp:lastPrinted>
  <dcterms:created xsi:type="dcterms:W3CDTF">2022-12-05T07:14:18Z</dcterms:created>
  <dcterms:modified xsi:type="dcterms:W3CDTF">2026-01-13T09:57:34Z</dcterms:modified>
</cp:coreProperties>
</file>