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Invoice!$E$1:$E$32</definedName>
  </definedNames>
  <calcPr calcId="124519"/>
</workbook>
</file>

<file path=xl/calcChain.xml><?xml version="1.0" encoding="utf-8"?>
<calcChain xmlns="http://schemas.openxmlformats.org/spreadsheetml/2006/main">
  <c r="K30" i="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I25"/>
  <c r="I15"/>
  <c r="I6"/>
  <c r="I5"/>
  <c r="I7"/>
  <c r="I8"/>
  <c r="I9"/>
  <c r="I10"/>
  <c r="I11"/>
  <c r="I12"/>
  <c r="I13"/>
  <c r="I16"/>
  <c r="I17"/>
  <c r="I18"/>
  <c r="I19"/>
  <c r="I20"/>
  <c r="I21"/>
  <c r="I23"/>
  <c r="I26"/>
  <c r="I27"/>
  <c r="I28"/>
  <c r="I29"/>
  <c r="I4"/>
  <c r="H29"/>
  <c r="H28"/>
  <c r="H27"/>
  <c r="H26"/>
  <c r="H25"/>
  <c r="H23"/>
  <c r="H21"/>
  <c r="H20"/>
  <c r="H18"/>
  <c r="H17"/>
  <c r="H16"/>
  <c r="H15"/>
  <c r="H12"/>
  <c r="H9"/>
  <c r="H8"/>
  <c r="H7"/>
  <c r="H6"/>
  <c r="H5"/>
  <c r="H24"/>
  <c r="H22"/>
  <c r="H19"/>
  <c r="H14"/>
  <c r="H13"/>
  <c r="H11"/>
  <c r="H10"/>
  <c r="H4"/>
</calcChain>
</file>

<file path=xl/sharedStrings.xml><?xml version="1.0" encoding="utf-8"?>
<sst xmlns="http://schemas.openxmlformats.org/spreadsheetml/2006/main" count="174" uniqueCount="81">
  <si>
    <t>INVOICE
ATC LOGISTICS,,8984191006
GST No:21CHVPB1842D2ZQ</t>
  </si>
  <si>
    <t>DD</t>
  </si>
  <si>
    <t>08/10/2024</t>
  </si>
  <si>
    <t>2217</t>
  </si>
  <si>
    <t>2227</t>
  </si>
  <si>
    <t>07/10/2024</t>
  </si>
  <si>
    <t>2220</t>
  </si>
  <si>
    <t>28/10/2024</t>
  </si>
  <si>
    <t>2408</t>
  </si>
  <si>
    <t>26/10/2024</t>
  </si>
  <si>
    <t>2380</t>
  </si>
  <si>
    <t>2389</t>
  </si>
  <si>
    <t>22/10/2024</t>
  </si>
  <si>
    <t>2354</t>
  </si>
  <si>
    <t>2287</t>
  </si>
  <si>
    <t>19/10/2024</t>
  </si>
  <si>
    <t>2348</t>
  </si>
  <si>
    <t>15/10/2024</t>
  </si>
  <si>
    <t>2295</t>
  </si>
  <si>
    <t>2237</t>
  </si>
  <si>
    <t>10/10/2024</t>
  </si>
  <si>
    <t>2264</t>
  </si>
  <si>
    <t>05/10/2024</t>
  </si>
  <si>
    <t>2181</t>
  </si>
  <si>
    <t>2173</t>
  </si>
  <si>
    <t>2177</t>
  </si>
  <si>
    <t>2194</t>
  </si>
  <si>
    <t>04/10/2024</t>
  </si>
  <si>
    <t>2161</t>
  </si>
  <si>
    <t>30/10/2024</t>
  </si>
  <si>
    <t>2441</t>
  </si>
  <si>
    <t>29/10/2024</t>
  </si>
  <si>
    <t>2419</t>
  </si>
  <si>
    <t>03/10/2024</t>
  </si>
  <si>
    <t>2159/2154</t>
  </si>
  <si>
    <t>2275</t>
  </si>
  <si>
    <t>14/10/2024</t>
  </si>
  <si>
    <t>2285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</si>
  <si>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</si>
  <si>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</si>
  <si>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</si>
  <si>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</si>
  <si>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</si>
  <si>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</si>
  <si>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</si>
  <si>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</si>
  <si>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</si>
  <si>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</si>
  <si>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</si>
  <si>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MODE</t>
  </si>
  <si>
    <t>JAA/02462</t>
  </si>
  <si>
    <t>JAA/02484</t>
  </si>
  <si>
    <t>JAA/02492</t>
  </si>
  <si>
    <t>JAA/02495</t>
  </si>
  <si>
    <t>JAA/02496</t>
  </si>
  <si>
    <t>JAA/02497</t>
  </si>
  <si>
    <t>JAA/02532</t>
  </si>
  <si>
    <t>JAA/02561</t>
  </si>
  <si>
    <t>JAA/02563</t>
  </si>
  <si>
    <t>JAA/02564</t>
  </si>
  <si>
    <t>JAA/02567</t>
  </si>
  <si>
    <t>JAA/02586</t>
  </si>
  <si>
    <t>JAA/02588</t>
  </si>
  <si>
    <t>JAA/02589</t>
  </si>
  <si>
    <t>JAA/02635</t>
  </si>
  <si>
    <t>JAA/02645</t>
  </si>
  <si>
    <t>JAA/02648</t>
  </si>
  <si>
    <t>JAA/02681</t>
  </si>
  <si>
    <t>JAA/02701</t>
  </si>
  <si>
    <t>JAA/02734</t>
  </si>
  <si>
    <t>JAA/02764</t>
  </si>
  <si>
    <t>JAA/02775</t>
  </si>
  <si>
    <t>ROURKELA</t>
  </si>
  <si>
    <t>MALKANGIRI</t>
  </si>
  <si>
    <t>Big</t>
  </si>
  <si>
    <t>Small</t>
  </si>
  <si>
    <t>CTC</t>
  </si>
  <si>
    <t xml:space="preserve">A N ALLIANCE
Address: PLOT NO.1094/1095 1ST FLOOR IPICOL CHHHAK, KHAIRA, P.O. JAGATPUR CUTTACK 754021 ,9861454445
GST No:21AANFA3536E1ZW
</t>
  </si>
  <si>
    <t>(RUPEES THIRTY THOUSAND ONE HUNDRED EIGHTY THREE ONLY)</t>
  </si>
  <si>
    <t xml:space="preserve">Bill Date:31/10/2024
Bill NO : 3232
Total Amount:30183.00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</si>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</sst>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6</xdr:col>
      <xdr:colOff>142494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76200"/>
          <a:ext cx="3409569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ZYDUS HEALTH CAR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topLeftCell="A4" workbookViewId="0">
      <selection activeCell="N17" sqref="N1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12.28515625" style="1" bestFit="1" customWidth="1"/>
    <col min="6" max="6" width="9.85546875" style="1" bestFit="1" customWidth="1"/>
    <col min="7" max="7" width="5.42578125" style="2" bestFit="1" customWidth="1"/>
    <col min="8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2"/>
      <c r="J1" s="22"/>
      <c r="K1" s="22"/>
    </row>
    <row r="2" spans="1:12" ht="72" customHeight="1">
      <c r="A2" s="19" t="s">
        <v>77</v>
      </c>
      <c r="B2" s="20"/>
      <c r="C2" s="20"/>
      <c r="D2" s="20"/>
      <c r="E2" s="20"/>
      <c r="F2" s="20"/>
      <c r="G2" s="21"/>
      <c r="H2" s="22" t="s">
        <v>79</v>
      </c>
      <c r="I2" s="22"/>
      <c r="J2" s="22"/>
      <c r="K2" s="22"/>
    </row>
    <row r="3" spans="1:12" s="3" customFormat="1">
      <c r="A3" s="7" t="s">
        <v>39</v>
      </c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  <c r="G3" s="7" t="s">
        <v>45</v>
      </c>
      <c r="H3" s="8" t="s">
        <v>46</v>
      </c>
      <c r="I3" s="8" t="s">
        <v>1</v>
      </c>
      <c r="J3" s="8" t="s">
        <v>47</v>
      </c>
      <c r="K3" s="8" t="s">
        <v>48</v>
      </c>
      <c r="L3" s="9" t="s">
        <v>49</v>
      </c>
    </row>
    <row r="4" spans="1:12">
      <c r="A4" s="4">
        <v>1</v>
      </c>
      <c r="B4" s="10" t="s">
        <v>33</v>
      </c>
      <c r="C4" s="10" t="s">
        <v>50</v>
      </c>
      <c r="D4" s="11" t="s">
        <v>76</v>
      </c>
      <c r="E4" s="4" t="s">
        <v>72</v>
      </c>
      <c r="F4" s="10" t="s">
        <v>34</v>
      </c>
      <c r="G4" s="10">
        <v>4</v>
      </c>
      <c r="H4" s="5">
        <f>VLOOKUP(E4,'[1]A N ALLIANCE'!$B$6:$D$19,3,FALSE)</f>
        <v>155</v>
      </c>
      <c r="I4" s="5">
        <f>G4*10</f>
        <v>40</v>
      </c>
      <c r="J4" s="5">
        <v>25</v>
      </c>
      <c r="K4" s="5">
        <f>G4*H4+I4+J4</f>
        <v>685</v>
      </c>
      <c r="L4" s="10" t="s">
        <v>74</v>
      </c>
    </row>
    <row r="5" spans="1:12">
      <c r="A5" s="4">
        <v>2</v>
      </c>
      <c r="B5" s="10" t="s">
        <v>33</v>
      </c>
      <c r="C5" s="10" t="s">
        <v>50</v>
      </c>
      <c r="D5" s="11" t="s">
        <v>76</v>
      </c>
      <c r="E5" s="4" t="s">
        <v>72</v>
      </c>
      <c r="F5" s="10" t="s">
        <v>34</v>
      </c>
      <c r="G5" s="10">
        <v>9</v>
      </c>
      <c r="H5" s="5">
        <f>VLOOKUP(E5,'[1]A N ALLIANCE'!$B$6:$E$19,4,FALSE)</f>
        <v>98</v>
      </c>
      <c r="I5" s="5">
        <f t="shared" ref="I5:I29" si="0">G5*10</f>
        <v>90</v>
      </c>
      <c r="J5" s="5"/>
      <c r="K5" s="5">
        <f t="shared" ref="K5:K29" si="1">G5*H5+I5+J5</f>
        <v>972</v>
      </c>
      <c r="L5" s="10" t="s">
        <v>75</v>
      </c>
    </row>
    <row r="6" spans="1:12">
      <c r="A6" s="4">
        <v>3</v>
      </c>
      <c r="B6" s="10" t="s">
        <v>27</v>
      </c>
      <c r="C6" s="10" t="s">
        <v>51</v>
      </c>
      <c r="D6" s="11" t="s">
        <v>76</v>
      </c>
      <c r="E6" s="4" t="s">
        <v>73</v>
      </c>
      <c r="F6" s="10" t="s">
        <v>28</v>
      </c>
      <c r="G6" s="10">
        <v>14</v>
      </c>
      <c r="H6" s="5">
        <f>VLOOKUP(E6,'[1]A N ALLIANCE'!$B$6:$E$19,4,FALSE)</f>
        <v>155</v>
      </c>
      <c r="I6" s="5">
        <f>G6*50</f>
        <v>700</v>
      </c>
      <c r="J6" s="5">
        <v>25</v>
      </c>
      <c r="K6" s="5">
        <f t="shared" si="1"/>
        <v>2895</v>
      </c>
      <c r="L6" s="10" t="s">
        <v>75</v>
      </c>
    </row>
    <row r="7" spans="1:12">
      <c r="A7" s="4">
        <v>4</v>
      </c>
      <c r="B7" s="10" t="s">
        <v>22</v>
      </c>
      <c r="C7" s="10" t="s">
        <v>52</v>
      </c>
      <c r="D7" s="11" t="s">
        <v>76</v>
      </c>
      <c r="E7" s="4" t="s">
        <v>72</v>
      </c>
      <c r="F7" s="10" t="s">
        <v>26</v>
      </c>
      <c r="G7" s="10">
        <v>11</v>
      </c>
      <c r="H7" s="5">
        <f>VLOOKUP(E7,'[1]A N ALLIANCE'!$B$6:$E$19,4,FALSE)</f>
        <v>98</v>
      </c>
      <c r="I7" s="5">
        <f t="shared" si="0"/>
        <v>110</v>
      </c>
      <c r="J7" s="5">
        <v>25</v>
      </c>
      <c r="K7" s="5">
        <f t="shared" si="1"/>
        <v>1213</v>
      </c>
      <c r="L7" s="10" t="s">
        <v>75</v>
      </c>
    </row>
    <row r="8" spans="1:12">
      <c r="A8" s="4">
        <v>5</v>
      </c>
      <c r="B8" s="10" t="s">
        <v>22</v>
      </c>
      <c r="C8" s="10" t="s">
        <v>53</v>
      </c>
      <c r="D8" s="11" t="s">
        <v>76</v>
      </c>
      <c r="E8" s="4" t="s">
        <v>72</v>
      </c>
      <c r="F8" s="10" t="s">
        <v>25</v>
      </c>
      <c r="G8" s="10">
        <v>5</v>
      </c>
      <c r="H8" s="5">
        <f>VLOOKUP(E8,'[1]A N ALLIANCE'!$B$6:$E$19,4,FALSE)</f>
        <v>98</v>
      </c>
      <c r="I8" s="5">
        <f t="shared" si="0"/>
        <v>50</v>
      </c>
      <c r="J8" s="5">
        <v>25</v>
      </c>
      <c r="K8" s="5">
        <f t="shared" si="1"/>
        <v>565</v>
      </c>
      <c r="L8" s="10" t="s">
        <v>75</v>
      </c>
    </row>
    <row r="9" spans="1:12">
      <c r="A9" s="4">
        <v>6</v>
      </c>
      <c r="B9" s="10" t="s">
        <v>22</v>
      </c>
      <c r="C9" s="10" t="s">
        <v>54</v>
      </c>
      <c r="D9" s="11" t="s">
        <v>76</v>
      </c>
      <c r="E9" s="4" t="s">
        <v>72</v>
      </c>
      <c r="F9" s="10" t="s">
        <v>24</v>
      </c>
      <c r="G9" s="10">
        <v>4</v>
      </c>
      <c r="H9" s="5">
        <f>VLOOKUP(E9,'[1]A N ALLIANCE'!$B$6:$E$19,4,FALSE)</f>
        <v>98</v>
      </c>
      <c r="I9" s="5">
        <f t="shared" si="0"/>
        <v>40</v>
      </c>
      <c r="J9" s="5">
        <v>25</v>
      </c>
      <c r="K9" s="5">
        <f t="shared" si="1"/>
        <v>457</v>
      </c>
      <c r="L9" s="10" t="s">
        <v>75</v>
      </c>
    </row>
    <row r="10" spans="1:12">
      <c r="A10" s="4">
        <v>7</v>
      </c>
      <c r="B10" s="10" t="s">
        <v>22</v>
      </c>
      <c r="C10" s="10" t="s">
        <v>55</v>
      </c>
      <c r="D10" s="11" t="s">
        <v>76</v>
      </c>
      <c r="E10" s="4" t="s">
        <v>72</v>
      </c>
      <c r="F10" s="10" t="s">
        <v>23</v>
      </c>
      <c r="G10" s="10">
        <v>6</v>
      </c>
      <c r="H10" s="5">
        <f>VLOOKUP(E10,'[1]A N ALLIANCE'!$B$6:$D$19,3,FALSE)</f>
        <v>155</v>
      </c>
      <c r="I10" s="5">
        <f t="shared" si="0"/>
        <v>60</v>
      </c>
      <c r="J10" s="5">
        <v>25</v>
      </c>
      <c r="K10" s="5">
        <f t="shared" si="1"/>
        <v>1015</v>
      </c>
      <c r="L10" s="10" t="s">
        <v>74</v>
      </c>
    </row>
    <row r="11" spans="1:12">
      <c r="A11" s="4">
        <v>8</v>
      </c>
      <c r="B11" s="10" t="s">
        <v>5</v>
      </c>
      <c r="C11" s="10" t="s">
        <v>56</v>
      </c>
      <c r="D11" s="11" t="s">
        <v>76</v>
      </c>
      <c r="E11" s="4" t="s">
        <v>72</v>
      </c>
      <c r="F11" s="10" t="s">
        <v>6</v>
      </c>
      <c r="G11" s="10">
        <v>4</v>
      </c>
      <c r="H11" s="5">
        <f>VLOOKUP(E11,'[1]A N ALLIANCE'!$B$6:$D$19,3,FALSE)</f>
        <v>155</v>
      </c>
      <c r="I11" s="5">
        <f t="shared" si="0"/>
        <v>40</v>
      </c>
      <c r="J11" s="5">
        <v>25</v>
      </c>
      <c r="K11" s="5">
        <f t="shared" si="1"/>
        <v>685</v>
      </c>
      <c r="L11" s="10" t="s">
        <v>74</v>
      </c>
    </row>
    <row r="12" spans="1:12">
      <c r="A12" s="4">
        <v>9</v>
      </c>
      <c r="B12" s="10" t="s">
        <v>2</v>
      </c>
      <c r="C12" s="10" t="s">
        <v>57</v>
      </c>
      <c r="D12" s="11" t="s">
        <v>76</v>
      </c>
      <c r="E12" s="4" t="s">
        <v>72</v>
      </c>
      <c r="F12" s="10" t="s">
        <v>4</v>
      </c>
      <c r="G12" s="10">
        <v>14</v>
      </c>
      <c r="H12" s="5">
        <f>VLOOKUP(E12,'[1]A N ALLIANCE'!$B$6:$E$19,4,FALSE)</f>
        <v>98</v>
      </c>
      <c r="I12" s="5">
        <f t="shared" si="0"/>
        <v>140</v>
      </c>
      <c r="J12" s="5">
        <v>25</v>
      </c>
      <c r="K12" s="5">
        <f t="shared" si="1"/>
        <v>1537</v>
      </c>
      <c r="L12" s="10" t="s">
        <v>75</v>
      </c>
    </row>
    <row r="13" spans="1:12">
      <c r="A13" s="4">
        <v>10</v>
      </c>
      <c r="B13" s="10" t="s">
        <v>2</v>
      </c>
      <c r="C13" s="10" t="s">
        <v>60</v>
      </c>
      <c r="D13" s="11" t="s">
        <v>76</v>
      </c>
      <c r="E13" s="4" t="s">
        <v>72</v>
      </c>
      <c r="F13" s="10" t="s">
        <v>19</v>
      </c>
      <c r="G13" s="10">
        <v>8</v>
      </c>
      <c r="H13" s="5">
        <f>VLOOKUP(E13,'[1]A N ALLIANCE'!$B$6:$D$19,3,FALSE)</f>
        <v>155</v>
      </c>
      <c r="I13" s="5">
        <f t="shared" si="0"/>
        <v>80</v>
      </c>
      <c r="J13" s="5">
        <v>25</v>
      </c>
      <c r="K13" s="5">
        <f t="shared" si="1"/>
        <v>1345</v>
      </c>
      <c r="L13" s="10" t="s">
        <v>74</v>
      </c>
    </row>
    <row r="14" spans="1:12">
      <c r="A14" s="4">
        <v>11</v>
      </c>
      <c r="B14" s="10" t="s">
        <v>2</v>
      </c>
      <c r="C14" s="10" t="s">
        <v>61</v>
      </c>
      <c r="D14" s="11" t="s">
        <v>76</v>
      </c>
      <c r="E14" s="4" t="s">
        <v>73</v>
      </c>
      <c r="F14" s="10" t="s">
        <v>3</v>
      </c>
      <c r="G14" s="10">
        <v>8</v>
      </c>
      <c r="H14" s="5">
        <f>VLOOKUP(E14,'[1]A N ALLIANCE'!$B$6:$D$19,3,FALSE)</f>
        <v>204</v>
      </c>
      <c r="I14" s="5">
        <v>800</v>
      </c>
      <c r="J14" s="5">
        <v>25</v>
      </c>
      <c r="K14" s="5">
        <f t="shared" si="1"/>
        <v>2457</v>
      </c>
      <c r="L14" s="10" t="s">
        <v>74</v>
      </c>
    </row>
    <row r="15" spans="1:12">
      <c r="A15" s="4">
        <v>12</v>
      </c>
      <c r="B15" s="10" t="s">
        <v>2</v>
      </c>
      <c r="C15" s="10" t="s">
        <v>61</v>
      </c>
      <c r="D15" s="11" t="s">
        <v>76</v>
      </c>
      <c r="E15" s="4" t="s">
        <v>73</v>
      </c>
      <c r="F15" s="10" t="s">
        <v>3</v>
      </c>
      <c r="G15" s="10">
        <v>9</v>
      </c>
      <c r="H15" s="5">
        <f>VLOOKUP(E15,'[1]A N ALLIANCE'!$B$6:$E$19,4,FALSE)</f>
        <v>155</v>
      </c>
      <c r="I15" s="5">
        <f>G15*50</f>
        <v>450</v>
      </c>
      <c r="J15" s="5"/>
      <c r="K15" s="5">
        <f t="shared" si="1"/>
        <v>1845</v>
      </c>
      <c r="L15" s="10" t="s">
        <v>75</v>
      </c>
    </row>
    <row r="16" spans="1:12">
      <c r="A16" s="4">
        <v>13</v>
      </c>
      <c r="B16" s="10" t="s">
        <v>20</v>
      </c>
      <c r="C16" s="10" t="s">
        <v>58</v>
      </c>
      <c r="D16" s="11" t="s">
        <v>76</v>
      </c>
      <c r="E16" s="4" t="s">
        <v>72</v>
      </c>
      <c r="F16" s="10" t="s">
        <v>35</v>
      </c>
      <c r="G16" s="10">
        <v>8</v>
      </c>
      <c r="H16" s="5">
        <f>VLOOKUP(E16,'[1]A N ALLIANCE'!$B$6:$E$19,4,FALSE)</f>
        <v>98</v>
      </c>
      <c r="I16" s="5">
        <f t="shared" si="0"/>
        <v>80</v>
      </c>
      <c r="J16" s="5">
        <v>25</v>
      </c>
      <c r="K16" s="5">
        <f t="shared" si="1"/>
        <v>889</v>
      </c>
      <c r="L16" s="10" t="s">
        <v>75</v>
      </c>
    </row>
    <row r="17" spans="1:12">
      <c r="A17" s="4">
        <v>14</v>
      </c>
      <c r="B17" s="10" t="s">
        <v>20</v>
      </c>
      <c r="C17" s="10" t="s">
        <v>59</v>
      </c>
      <c r="D17" s="11" t="s">
        <v>76</v>
      </c>
      <c r="E17" s="4" t="s">
        <v>72</v>
      </c>
      <c r="F17" s="10" t="s">
        <v>21</v>
      </c>
      <c r="G17" s="10">
        <v>6</v>
      </c>
      <c r="H17" s="5">
        <f>VLOOKUP(E17,'[1]A N ALLIANCE'!$B$6:$E$19,4,FALSE)</f>
        <v>98</v>
      </c>
      <c r="I17" s="5">
        <f t="shared" si="0"/>
        <v>60</v>
      </c>
      <c r="J17" s="5">
        <v>25</v>
      </c>
      <c r="K17" s="5">
        <f t="shared" si="1"/>
        <v>673</v>
      </c>
      <c r="L17" s="10" t="s">
        <v>75</v>
      </c>
    </row>
    <row r="18" spans="1:12">
      <c r="A18" s="4">
        <v>15</v>
      </c>
      <c r="B18" s="10" t="s">
        <v>36</v>
      </c>
      <c r="C18" s="10" t="s">
        <v>62</v>
      </c>
      <c r="D18" s="11" t="s">
        <v>76</v>
      </c>
      <c r="E18" s="4" t="s">
        <v>72</v>
      </c>
      <c r="F18" s="10" t="s">
        <v>37</v>
      </c>
      <c r="G18" s="10">
        <v>2</v>
      </c>
      <c r="H18" s="5">
        <f>VLOOKUP(E18,'[1]A N ALLIANCE'!$B$6:$E$19,4,FALSE)</f>
        <v>98</v>
      </c>
      <c r="I18" s="5">
        <f t="shared" si="0"/>
        <v>20</v>
      </c>
      <c r="J18" s="5">
        <v>25</v>
      </c>
      <c r="K18" s="5">
        <f t="shared" si="1"/>
        <v>241</v>
      </c>
      <c r="L18" s="10" t="s">
        <v>75</v>
      </c>
    </row>
    <row r="19" spans="1:12">
      <c r="A19" s="4">
        <v>16</v>
      </c>
      <c r="B19" s="10" t="s">
        <v>17</v>
      </c>
      <c r="C19" s="10" t="s">
        <v>63</v>
      </c>
      <c r="D19" s="11" t="s">
        <v>76</v>
      </c>
      <c r="E19" s="4" t="s">
        <v>72</v>
      </c>
      <c r="F19" s="10" t="s">
        <v>18</v>
      </c>
      <c r="G19" s="10">
        <v>2</v>
      </c>
      <c r="H19" s="5">
        <f>VLOOKUP(E19,'[1]A N ALLIANCE'!$B$6:$D$19,3,FALSE)</f>
        <v>155</v>
      </c>
      <c r="I19" s="5">
        <f t="shared" si="0"/>
        <v>20</v>
      </c>
      <c r="J19" s="5">
        <v>25</v>
      </c>
      <c r="K19" s="5">
        <f t="shared" si="1"/>
        <v>355</v>
      </c>
      <c r="L19" s="10" t="s">
        <v>74</v>
      </c>
    </row>
    <row r="20" spans="1:12">
      <c r="A20" s="4">
        <v>17</v>
      </c>
      <c r="B20" s="10" t="s">
        <v>17</v>
      </c>
      <c r="C20" s="10" t="s">
        <v>63</v>
      </c>
      <c r="D20" s="11" t="s">
        <v>76</v>
      </c>
      <c r="E20" s="4" t="s">
        <v>72</v>
      </c>
      <c r="F20" s="10" t="s">
        <v>18</v>
      </c>
      <c r="G20" s="10">
        <v>4</v>
      </c>
      <c r="H20" s="5">
        <f>VLOOKUP(E20,'[1]A N ALLIANCE'!$B$6:$E$19,4,FALSE)</f>
        <v>98</v>
      </c>
      <c r="I20" s="5">
        <f t="shared" si="0"/>
        <v>40</v>
      </c>
      <c r="J20" s="5"/>
      <c r="K20" s="5">
        <f t="shared" si="1"/>
        <v>432</v>
      </c>
      <c r="L20" s="10" t="s">
        <v>75</v>
      </c>
    </row>
    <row r="21" spans="1:12">
      <c r="A21" s="4">
        <v>18</v>
      </c>
      <c r="B21" s="10" t="s">
        <v>15</v>
      </c>
      <c r="C21" s="10" t="s">
        <v>64</v>
      </c>
      <c r="D21" s="11" t="s">
        <v>76</v>
      </c>
      <c r="E21" s="4" t="s">
        <v>72</v>
      </c>
      <c r="F21" s="10" t="s">
        <v>16</v>
      </c>
      <c r="G21" s="10">
        <v>4</v>
      </c>
      <c r="H21" s="5">
        <f>VLOOKUP(E21,'[1]A N ALLIANCE'!$B$6:$E$19,4,FALSE)</f>
        <v>98</v>
      </c>
      <c r="I21" s="5">
        <f t="shared" si="0"/>
        <v>40</v>
      </c>
      <c r="J21" s="5">
        <v>25</v>
      </c>
      <c r="K21" s="5">
        <f t="shared" si="1"/>
        <v>457</v>
      </c>
      <c r="L21" s="10" t="s">
        <v>75</v>
      </c>
    </row>
    <row r="22" spans="1:12">
      <c r="A22" s="4">
        <v>19</v>
      </c>
      <c r="B22" s="10" t="s">
        <v>12</v>
      </c>
      <c r="C22" s="10" t="s">
        <v>65</v>
      </c>
      <c r="D22" s="11" t="s">
        <v>76</v>
      </c>
      <c r="E22" s="4" t="s">
        <v>73</v>
      </c>
      <c r="F22" s="10" t="s">
        <v>14</v>
      </c>
      <c r="G22" s="10">
        <v>2</v>
      </c>
      <c r="H22" s="5">
        <f>VLOOKUP(E22,'[1]A N ALLIANCE'!$B$6:$D$19,3,FALSE)</f>
        <v>204</v>
      </c>
      <c r="I22" s="5">
        <v>200</v>
      </c>
      <c r="J22" s="5">
        <v>25</v>
      </c>
      <c r="K22" s="5">
        <f t="shared" si="1"/>
        <v>633</v>
      </c>
      <c r="L22" s="10" t="s">
        <v>74</v>
      </c>
    </row>
    <row r="23" spans="1:12">
      <c r="A23" s="4">
        <v>20</v>
      </c>
      <c r="B23" s="10" t="s">
        <v>12</v>
      </c>
      <c r="C23" s="10" t="s">
        <v>66</v>
      </c>
      <c r="D23" s="11" t="s">
        <v>76</v>
      </c>
      <c r="E23" s="4" t="s">
        <v>72</v>
      </c>
      <c r="F23" s="10" t="s">
        <v>13</v>
      </c>
      <c r="G23" s="10">
        <v>16</v>
      </c>
      <c r="H23" s="5">
        <f>VLOOKUP(E23,'[1]A N ALLIANCE'!$B$6:$E$19,4,FALSE)</f>
        <v>98</v>
      </c>
      <c r="I23" s="5">
        <f t="shared" si="0"/>
        <v>160</v>
      </c>
      <c r="J23" s="5">
        <v>25</v>
      </c>
      <c r="K23" s="5">
        <f t="shared" si="1"/>
        <v>1753</v>
      </c>
      <c r="L23" s="10" t="s">
        <v>75</v>
      </c>
    </row>
    <row r="24" spans="1:12">
      <c r="A24" s="4">
        <v>21</v>
      </c>
      <c r="B24" s="10" t="s">
        <v>9</v>
      </c>
      <c r="C24" s="10" t="s">
        <v>67</v>
      </c>
      <c r="D24" s="11" t="s">
        <v>76</v>
      </c>
      <c r="E24" s="4" t="s">
        <v>73</v>
      </c>
      <c r="F24" s="10" t="s">
        <v>10</v>
      </c>
      <c r="G24" s="10">
        <v>8</v>
      </c>
      <c r="H24" s="5">
        <f>VLOOKUP(E24,'[1]A N ALLIANCE'!$B$6:$D$19,3,FALSE)</f>
        <v>204</v>
      </c>
      <c r="I24" s="5">
        <v>800</v>
      </c>
      <c r="J24" s="5">
        <v>25</v>
      </c>
      <c r="K24" s="5">
        <f t="shared" si="1"/>
        <v>2457</v>
      </c>
      <c r="L24" s="10" t="s">
        <v>74</v>
      </c>
    </row>
    <row r="25" spans="1:12">
      <c r="A25" s="4">
        <v>22</v>
      </c>
      <c r="B25" s="10" t="s">
        <v>9</v>
      </c>
      <c r="C25" s="10" t="s">
        <v>67</v>
      </c>
      <c r="D25" s="11" t="s">
        <v>76</v>
      </c>
      <c r="E25" s="4" t="s">
        <v>73</v>
      </c>
      <c r="F25" s="10" t="s">
        <v>10</v>
      </c>
      <c r="G25" s="10">
        <v>6</v>
      </c>
      <c r="H25" s="5">
        <f>VLOOKUP(E25,'[1]A N ALLIANCE'!$B$6:$E$19,4,FALSE)</f>
        <v>155</v>
      </c>
      <c r="I25" s="5">
        <f>G25*50</f>
        <v>300</v>
      </c>
      <c r="J25" s="5"/>
      <c r="K25" s="5">
        <f t="shared" si="1"/>
        <v>1230</v>
      </c>
      <c r="L25" s="10" t="s">
        <v>75</v>
      </c>
    </row>
    <row r="26" spans="1:12">
      <c r="A26" s="4">
        <v>23</v>
      </c>
      <c r="B26" s="10" t="s">
        <v>9</v>
      </c>
      <c r="C26" s="10" t="s">
        <v>68</v>
      </c>
      <c r="D26" s="11" t="s">
        <v>76</v>
      </c>
      <c r="E26" s="4" t="s">
        <v>72</v>
      </c>
      <c r="F26" s="10" t="s">
        <v>11</v>
      </c>
      <c r="G26" s="10">
        <v>7</v>
      </c>
      <c r="H26" s="5">
        <f>VLOOKUP(E26,'[1]A N ALLIANCE'!$B$6:$E$19,4,FALSE)</f>
        <v>98</v>
      </c>
      <c r="I26" s="5">
        <f t="shared" si="0"/>
        <v>70</v>
      </c>
      <c r="J26" s="5">
        <v>25</v>
      </c>
      <c r="K26" s="5">
        <f t="shared" si="1"/>
        <v>781</v>
      </c>
      <c r="L26" s="10" t="s">
        <v>75</v>
      </c>
    </row>
    <row r="27" spans="1:12">
      <c r="A27" s="4">
        <v>24</v>
      </c>
      <c r="B27" s="10" t="s">
        <v>7</v>
      </c>
      <c r="C27" s="10" t="s">
        <v>69</v>
      </c>
      <c r="D27" s="11" t="s">
        <v>76</v>
      </c>
      <c r="E27" s="4" t="s">
        <v>72</v>
      </c>
      <c r="F27" s="10" t="s">
        <v>8</v>
      </c>
      <c r="G27" s="10">
        <v>26</v>
      </c>
      <c r="H27" s="5">
        <f>VLOOKUP(E27,'[1]A N ALLIANCE'!$B$6:$E$19,4,FALSE)</f>
        <v>98</v>
      </c>
      <c r="I27" s="5">
        <f t="shared" si="0"/>
        <v>260</v>
      </c>
      <c r="J27" s="5">
        <v>25</v>
      </c>
      <c r="K27" s="5">
        <f t="shared" si="1"/>
        <v>2833</v>
      </c>
      <c r="L27" s="10" t="s">
        <v>75</v>
      </c>
    </row>
    <row r="28" spans="1:12">
      <c r="A28" s="4">
        <v>25</v>
      </c>
      <c r="B28" s="10" t="s">
        <v>31</v>
      </c>
      <c r="C28" s="10" t="s">
        <v>71</v>
      </c>
      <c r="D28" s="11" t="s">
        <v>76</v>
      </c>
      <c r="E28" s="4" t="s">
        <v>72</v>
      </c>
      <c r="F28" s="10" t="s">
        <v>32</v>
      </c>
      <c r="G28" s="10">
        <v>11</v>
      </c>
      <c r="H28" s="5">
        <f>VLOOKUP(E28,'[1]A N ALLIANCE'!$B$6:$E$19,4,FALSE)</f>
        <v>98</v>
      </c>
      <c r="I28" s="5">
        <f t="shared" si="0"/>
        <v>110</v>
      </c>
      <c r="J28" s="5">
        <v>25</v>
      </c>
      <c r="K28" s="5">
        <f t="shared" si="1"/>
        <v>1213</v>
      </c>
      <c r="L28" s="10" t="s">
        <v>75</v>
      </c>
    </row>
    <row r="29" spans="1:12">
      <c r="A29" s="4">
        <v>26</v>
      </c>
      <c r="B29" s="10" t="s">
        <v>29</v>
      </c>
      <c r="C29" s="10" t="s">
        <v>70</v>
      </c>
      <c r="D29" s="11" t="s">
        <v>76</v>
      </c>
      <c r="E29" s="4" t="s">
        <v>72</v>
      </c>
      <c r="F29" s="10" t="s">
        <v>30</v>
      </c>
      <c r="G29" s="10">
        <v>5</v>
      </c>
      <c r="H29" s="5">
        <f>VLOOKUP(E29,'[1]A N ALLIANCE'!$B$6:$E$19,4,FALSE)</f>
        <v>98</v>
      </c>
      <c r="I29" s="5">
        <f t="shared" si="0"/>
        <v>50</v>
      </c>
      <c r="J29" s="5">
        <v>25</v>
      </c>
      <c r="K29" s="5">
        <f t="shared" si="1"/>
        <v>565</v>
      </c>
      <c r="L29" s="10" t="s">
        <v>75</v>
      </c>
    </row>
    <row r="30" spans="1:12" s="3" customFormat="1">
      <c r="A30" s="12" t="s">
        <v>78</v>
      </c>
      <c r="B30" s="13"/>
      <c r="C30" s="13"/>
      <c r="D30" s="13"/>
      <c r="E30" s="13"/>
      <c r="F30" s="13"/>
      <c r="G30" s="14"/>
      <c r="H30" s="14"/>
      <c r="I30" s="14"/>
      <c r="J30" s="15"/>
      <c r="K30" s="6">
        <f>SUM(K4:K29)</f>
        <v>30183</v>
      </c>
    </row>
    <row r="31" spans="1:12" s="3" customFormat="1" ht="30" customHeight="1">
      <c r="A31" s="16" t="s">
        <v>80</v>
      </c>
      <c r="B31" s="17"/>
      <c r="C31" s="17"/>
      <c r="D31" s="17"/>
      <c r="E31" s="17"/>
      <c r="F31" s="17"/>
      <c r="G31" s="18"/>
      <c r="H31" s="18"/>
      <c r="I31" s="18"/>
      <c r="J31" s="18"/>
      <c r="K31" s="18"/>
    </row>
    <row r="32" spans="1:12" s="3" customFormat="1" ht="30" customHeight="1">
      <c r="A32" s="17" t="s">
        <v>38</v>
      </c>
      <c r="B32" s="17"/>
      <c r="C32" s="17"/>
      <c r="D32" s="17"/>
      <c r="E32" s="17"/>
      <c r="F32" s="17"/>
      <c r="G32" s="18"/>
      <c r="H32" s="18"/>
      <c r="I32" s="18"/>
      <c r="J32" s="18"/>
      <c r="K32" s="18"/>
    </row>
  </sheetData>
  <sortState ref="B4:L29">
    <sortCondition ref="B4"/>
  </sortState>
  <mergeCells count="7">
    <mergeCell ref="A30:J30"/>
    <mergeCell ref="A31:K31"/>
    <mergeCell ref="A32:K32"/>
    <mergeCell ref="A1:G1"/>
    <mergeCell ref="A2:G2"/>
    <mergeCell ref="H1:K1"/>
    <mergeCell ref="H2:K2"/>
  </mergeCells>
  <conditionalFormatting sqref="C3">
    <cfRule type="duplicateValues" dxfId="1" priority="3"/>
  </conditionalFormatting>
  <conditionalFormatting sqref="C1:C1048576">
    <cfRule type="duplicateValues" dxfId="0" priority="1"/>
  </conditionalFormatting>
  <pageMargins left="0.28000000000000003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2024-11-07T11:13:58Z</cp:lastPrinted>
  <dcterms:created xsi:type="dcterms:W3CDTF">2024-11-05T04:02:08Z</dcterms:created>
  <dcterms:modified xsi:type="dcterms:W3CDTF">2024-11-07T11:14:07Z</dcterms:modified>
</cp:coreProperties>
</file>