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Invoice!$A$3:$L$54</definedName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G55" i="1"/>
  <c r="I50"/>
  <c r="I48"/>
  <c r="I41"/>
  <c r="I35"/>
  <c r="I31"/>
  <c r="I17"/>
  <c r="I29"/>
  <c r="I16"/>
  <c r="I5"/>
  <c r="I49"/>
  <c r="I34"/>
  <c r="I28"/>
  <c r="I15"/>
  <c r="I4"/>
  <c r="K4" s="1"/>
  <c r="H50"/>
  <c r="I7"/>
  <c r="I8"/>
  <c r="I9"/>
  <c r="I10"/>
  <c r="I11"/>
  <c r="I12"/>
  <c r="I13"/>
  <c r="I14"/>
  <c r="I18"/>
  <c r="I19"/>
  <c r="I20"/>
  <c r="I21"/>
  <c r="I22"/>
  <c r="I23"/>
  <c r="I26"/>
  <c r="K26" s="1"/>
  <c r="I27"/>
  <c r="I24"/>
  <c r="K24" s="1"/>
  <c r="I25"/>
  <c r="I30"/>
  <c r="I32"/>
  <c r="I33"/>
  <c r="I36"/>
  <c r="I37"/>
  <c r="I38"/>
  <c r="K38" s="1"/>
  <c r="I39"/>
  <c r="I42"/>
  <c r="K42" s="1"/>
  <c r="I43"/>
  <c r="I47"/>
  <c r="I44"/>
  <c r="I45"/>
  <c r="I46"/>
  <c r="I51"/>
  <c r="I6"/>
  <c r="H51"/>
  <c r="H48"/>
  <c r="K48" s="1"/>
  <c r="H46"/>
  <c r="H44"/>
  <c r="K44" s="1"/>
  <c r="H47"/>
  <c r="H41"/>
  <c r="H35"/>
  <c r="H43"/>
  <c r="K43" s="1"/>
  <c r="H39"/>
  <c r="H36"/>
  <c r="K36" s="1"/>
  <c r="H31"/>
  <c r="H33"/>
  <c r="K33" s="1"/>
  <c r="H30"/>
  <c r="K30" s="1"/>
  <c r="H29"/>
  <c r="H25"/>
  <c r="K25" s="1"/>
  <c r="H27"/>
  <c r="H23"/>
  <c r="K23" s="1"/>
  <c r="H22"/>
  <c r="K22" s="1"/>
  <c r="H21"/>
  <c r="K21" s="1"/>
  <c r="H16"/>
  <c r="K16" s="1"/>
  <c r="H20"/>
  <c r="K20" s="1"/>
  <c r="H18"/>
  <c r="K18" s="1"/>
  <c r="H17"/>
  <c r="H14"/>
  <c r="K14" s="1"/>
  <c r="H5"/>
  <c r="H13"/>
  <c r="K13" s="1"/>
  <c r="H12"/>
  <c r="K12" s="1"/>
  <c r="H11"/>
  <c r="K11" s="1"/>
  <c r="H10"/>
  <c r="K10" s="1"/>
  <c r="H9"/>
  <c r="K9" s="1"/>
  <c r="H8"/>
  <c r="K8" s="1"/>
  <c r="H7"/>
  <c r="K7" s="1"/>
  <c r="H6"/>
  <c r="H49"/>
  <c r="K49" s="1"/>
  <c r="H45"/>
  <c r="K45" s="1"/>
  <c r="H40"/>
  <c r="H34"/>
  <c r="K34" s="1"/>
  <c r="H37"/>
  <c r="K37" s="1"/>
  <c r="H32"/>
  <c r="K32" s="1"/>
  <c r="H28"/>
  <c r="K28" s="1"/>
  <c r="H15"/>
  <c r="K15" s="1"/>
  <c r="H19"/>
  <c r="K19" s="1"/>
  <c r="K51" l="1"/>
  <c r="K50"/>
  <c r="K35"/>
  <c r="K17"/>
  <c r="K5"/>
  <c r="K52" s="1"/>
  <c r="K47"/>
  <c r="K39"/>
  <c r="K40"/>
  <c r="K6"/>
  <c r="K29"/>
  <c r="K31"/>
  <c r="K27"/>
  <c r="K41"/>
  <c r="K46"/>
</calcChain>
</file>

<file path=xl/sharedStrings.xml><?xml version="1.0" encoding="utf-8"?>
<sst xmlns="http://schemas.openxmlformats.org/spreadsheetml/2006/main" count="306" uniqueCount="112">
  <si>
    <t>INVOICE
ATC LOGISTICS,,8984191006
GST No:21CHVPB1842D2ZQ</t>
  </si>
  <si>
    <t>DD</t>
  </si>
  <si>
    <t>02/1/2025</t>
  </si>
  <si>
    <t>3158</t>
  </si>
  <si>
    <t>20/1/2025</t>
  </si>
  <si>
    <t>3380</t>
  </si>
  <si>
    <t>18/1/2025</t>
  </si>
  <si>
    <t>3360</t>
  </si>
  <si>
    <t>16/1/2025</t>
  </si>
  <si>
    <t>3313</t>
  </si>
  <si>
    <t>15/1/2025</t>
  </si>
  <si>
    <t>3296</t>
  </si>
  <si>
    <t>3302</t>
  </si>
  <si>
    <t>13/1/2025</t>
  </si>
  <si>
    <t>3273</t>
  </si>
  <si>
    <t>11/1/2025</t>
  </si>
  <si>
    <t>3262</t>
  </si>
  <si>
    <t>10/1/2025</t>
  </si>
  <si>
    <t>3246</t>
  </si>
  <si>
    <t>31/1/2025</t>
  </si>
  <si>
    <t>3542</t>
  </si>
  <si>
    <t>3487</t>
  </si>
  <si>
    <t>3513</t>
  </si>
  <si>
    <t>28/1/2025</t>
  </si>
  <si>
    <t>3492</t>
  </si>
  <si>
    <t>25/1/2025</t>
  </si>
  <si>
    <t>3466</t>
  </si>
  <si>
    <t>29/1/2025</t>
  </si>
  <si>
    <t>3537</t>
  </si>
  <si>
    <t>24/1/2025</t>
  </si>
  <si>
    <t>3457</t>
  </si>
  <si>
    <t>21/1/2025</t>
  </si>
  <si>
    <t>3388</t>
  </si>
  <si>
    <t>3461</t>
  </si>
  <si>
    <t>3146</t>
  </si>
  <si>
    <t>3121</t>
  </si>
  <si>
    <t>3104</t>
  </si>
  <si>
    <t>3095</t>
  </si>
  <si>
    <t>3165</t>
  </si>
  <si>
    <t>3134</t>
  </si>
  <si>
    <t>3365</t>
  </si>
  <si>
    <t>03/1/2025</t>
  </si>
  <si>
    <t>3176</t>
  </si>
  <si>
    <t>07/1/2025</t>
  </si>
  <si>
    <t>3199</t>
  </si>
  <si>
    <t>08/1/2025</t>
  </si>
  <si>
    <t>3219</t>
  </si>
  <si>
    <t>3218</t>
  </si>
  <si>
    <t>3229</t>
  </si>
  <si>
    <t>3192/3198</t>
  </si>
  <si>
    <t>3453/3443</t>
  </si>
  <si>
    <t>01/1/2025</t>
  </si>
  <si>
    <t>3151</t>
  </si>
  <si>
    <t>23/1/2025</t>
  </si>
  <si>
    <t>3405</t>
  </si>
  <si>
    <t>Thanking you for your business.
ATC LOGISTICS</t>
  </si>
  <si>
    <t>Kindly, verify &amp; confirm within 7 days, else GST will be filed by 20th FEB, 2025. 
GST to be paid by Consignor under Reverse Charge Mechanism(RCM) as per GST.</t>
  </si>
  <si>
    <t>SL</t>
  </si>
  <si>
    <t>DATE</t>
  </si>
  <si>
    <t>LR NO</t>
  </si>
  <si>
    <t>FROM</t>
  </si>
  <si>
    <t>TO</t>
  </si>
  <si>
    <t>INV NO</t>
  </si>
  <si>
    <t>CASE</t>
  </si>
  <si>
    <t>RATE</t>
  </si>
  <si>
    <t>LR</t>
  </si>
  <si>
    <t>AMOUNT</t>
  </si>
  <si>
    <t>MODE</t>
  </si>
  <si>
    <t>JAA/03563</t>
  </si>
  <si>
    <t>JAA/03564</t>
  </si>
  <si>
    <t>JAA/03565</t>
  </si>
  <si>
    <t>JAA/03566</t>
  </si>
  <si>
    <t>JAA/03567</t>
  </si>
  <si>
    <t>JAA/03568</t>
  </si>
  <si>
    <t>JAA/03569</t>
  </si>
  <si>
    <t>JAA/03601</t>
  </si>
  <si>
    <t>JAA/03630</t>
  </si>
  <si>
    <t>JAA/03680</t>
  </si>
  <si>
    <t>JAA/03684</t>
  </si>
  <si>
    <t>JAA/03685</t>
  </si>
  <si>
    <t>JAA/03703</t>
  </si>
  <si>
    <t>JAA/03719</t>
  </si>
  <si>
    <t>JAA/03728</t>
  </si>
  <si>
    <t>JAA/03737</t>
  </si>
  <si>
    <t>JAA/03742</t>
  </si>
  <si>
    <t>JAA/03780</t>
  </si>
  <si>
    <t>JAA/03783</t>
  </si>
  <si>
    <t>JAA/03802</t>
  </si>
  <si>
    <t>JAA/03807</t>
  </si>
  <si>
    <t>JAA/03816</t>
  </si>
  <si>
    <t>JAA/03839</t>
  </si>
  <si>
    <t>JAA/03856</t>
  </si>
  <si>
    <t>JAA/03869</t>
  </si>
  <si>
    <t>JAA/03874</t>
  </si>
  <si>
    <t>JAA/03897</t>
  </si>
  <si>
    <t>JAA/03898</t>
  </si>
  <si>
    <t>JAA/03922</t>
  </si>
  <si>
    <t>JAA/03923</t>
  </si>
  <si>
    <t>JAA/03924</t>
  </si>
  <si>
    <t>JAA/03946</t>
  </si>
  <si>
    <t>JAA/03947</t>
  </si>
  <si>
    <t>JAA/03968</t>
  </si>
  <si>
    <t>ROURKELA</t>
  </si>
  <si>
    <t>MALKANGIRI</t>
  </si>
  <si>
    <t>UMERKOT</t>
  </si>
  <si>
    <t>CTC</t>
  </si>
  <si>
    <t>Small</t>
  </si>
  <si>
    <t>Medium</t>
  </si>
  <si>
    <t>Big</t>
  </si>
  <si>
    <t xml:space="preserve">A N ALLIANCE
Address: PLOT NO.1094/1095 1ST FLOOR IPICOL CHHHAK, KHAIRA, P.O. JAGATPUR CUTTACK 754021 ,9861454445
GST No:21AANFA3536E1ZW
</t>
  </si>
  <si>
    <t xml:space="preserve">Bill Date:31/01/2025
Bill : 4500
Total Amount:77401.00
</t>
  </si>
  <si>
    <t>(RUPEES SEVENTY SEVEN THOUAND FOUR HUNDRED ONE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</si>
</sst>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6</xdr:col>
      <xdr:colOff>190500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76200"/>
          <a:ext cx="3476625" cy="9906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>
        <row r="6">
          <cell r="B6" t="str">
            <v>BERHAMPUR</v>
          </cell>
          <cell r="C6">
            <v>270</v>
          </cell>
          <cell r="D6">
            <v>150</v>
          </cell>
          <cell r="E6">
            <v>98</v>
          </cell>
        </row>
        <row r="7">
          <cell r="B7" t="str">
            <v>JUNAGARH</v>
          </cell>
          <cell r="C7">
            <v>282</v>
          </cell>
          <cell r="D7">
            <v>213</v>
          </cell>
          <cell r="E7">
            <v>162</v>
          </cell>
        </row>
        <row r="8">
          <cell r="B8" t="str">
            <v>JHARSUGUDA</v>
          </cell>
          <cell r="C8">
            <v>270</v>
          </cell>
          <cell r="D8">
            <v>178</v>
          </cell>
          <cell r="E8">
            <v>121</v>
          </cell>
        </row>
        <row r="9">
          <cell r="B9" t="str">
            <v>JEYPORE</v>
          </cell>
          <cell r="C9">
            <v>282</v>
          </cell>
          <cell r="D9">
            <v>204</v>
          </cell>
          <cell r="E9">
            <v>155</v>
          </cell>
        </row>
        <row r="10">
          <cell r="B10" t="str">
            <v>KORAPUT</v>
          </cell>
          <cell r="C10">
            <v>328</v>
          </cell>
          <cell r="D10">
            <v>236</v>
          </cell>
          <cell r="E10">
            <v>178</v>
          </cell>
        </row>
        <row r="11">
          <cell r="B11" t="str">
            <v>ROURKELA</v>
          </cell>
          <cell r="C11">
            <v>270</v>
          </cell>
          <cell r="D11">
            <v>155</v>
          </cell>
          <cell r="E11">
            <v>98</v>
          </cell>
        </row>
        <row r="12">
          <cell r="B12" t="str">
            <v>SAMBALPUR</v>
          </cell>
          <cell r="C12">
            <v>270</v>
          </cell>
          <cell r="D12">
            <v>155</v>
          </cell>
          <cell r="E12">
            <v>98</v>
          </cell>
        </row>
        <row r="13">
          <cell r="B13" t="str">
            <v>NABARANGPUR</v>
          </cell>
          <cell r="C13">
            <v>328</v>
          </cell>
          <cell r="D13">
            <v>213</v>
          </cell>
          <cell r="E13">
            <v>155</v>
          </cell>
        </row>
        <row r="14">
          <cell r="B14" t="str">
            <v>UMERKOT</v>
          </cell>
          <cell r="C14">
            <v>385</v>
          </cell>
          <cell r="D14">
            <v>270</v>
          </cell>
          <cell r="E14">
            <v>213</v>
          </cell>
        </row>
        <row r="15">
          <cell r="B15" t="str">
            <v>BALASORE</v>
          </cell>
          <cell r="C15">
            <v>270</v>
          </cell>
          <cell r="D15">
            <v>144</v>
          </cell>
          <cell r="E15">
            <v>115</v>
          </cell>
        </row>
        <row r="16">
          <cell r="B16" t="str">
            <v>BARIPADA</v>
          </cell>
          <cell r="C16">
            <v>213</v>
          </cell>
          <cell r="D16">
            <v>167</v>
          </cell>
          <cell r="E16">
            <v>127</v>
          </cell>
        </row>
        <row r="17">
          <cell r="B17" t="str">
            <v>BOLANGIR</v>
          </cell>
          <cell r="C17">
            <v>207</v>
          </cell>
          <cell r="D17">
            <v>182</v>
          </cell>
          <cell r="E17">
            <v>136</v>
          </cell>
        </row>
        <row r="18">
          <cell r="B18" t="str">
            <v>MALKANGIRI</v>
          </cell>
          <cell r="C18">
            <v>282</v>
          </cell>
          <cell r="D18">
            <v>204</v>
          </cell>
          <cell r="E18">
            <v>155</v>
          </cell>
        </row>
        <row r="19">
          <cell r="B19" t="str">
            <v>JALESWAR</v>
          </cell>
          <cell r="D19">
            <v>150</v>
          </cell>
          <cell r="E19">
            <v>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5"/>
  <sheetViews>
    <sheetView tabSelected="1" workbookViewId="0">
      <selection activeCell="O9" sqref="O9"/>
    </sheetView>
  </sheetViews>
  <sheetFormatPr defaultRowHeight="15"/>
  <cols>
    <col min="1" max="1" width="3" style="1" bestFit="1" customWidth="1"/>
    <col min="2" max="2" width="9.7109375" style="1" bestFit="1" customWidth="1"/>
    <col min="3" max="3" width="10.140625" style="1" bestFit="1" customWidth="1"/>
    <col min="4" max="4" width="6.42578125" style="1" bestFit="1" customWidth="1"/>
    <col min="5" max="5" width="12.28515625" style="1" bestFit="1" customWidth="1"/>
    <col min="6" max="6" width="9.85546875" style="1" bestFit="1" customWidth="1"/>
    <col min="7" max="7" width="5.42578125" style="1" bestFit="1" customWidth="1"/>
    <col min="8" max="8" width="7.28515625" style="2" customWidth="1"/>
    <col min="9" max="9" width="7.5703125" style="2" bestFit="1" customWidth="1"/>
    <col min="10" max="10" width="6.140625" style="2" customWidth="1"/>
    <col min="11" max="11" width="9.42578125" style="2" bestFit="1" customWidth="1"/>
    <col min="12" max="12" width="8.42578125" style="1" bestFit="1" customWidth="1"/>
    <col min="13" max="16384" width="9.140625" style="1"/>
  </cols>
  <sheetData>
    <row r="1" spans="1:12" ht="90" customHeight="1">
      <c r="A1" s="14"/>
      <c r="B1" s="15"/>
      <c r="C1" s="15"/>
      <c r="D1" s="15"/>
      <c r="E1" s="15"/>
      <c r="F1" s="15"/>
      <c r="G1" s="15"/>
      <c r="H1" s="19" t="s">
        <v>0</v>
      </c>
      <c r="I1" s="19"/>
      <c r="J1" s="19"/>
      <c r="K1" s="19"/>
    </row>
    <row r="2" spans="1:12" ht="77.25" customHeight="1">
      <c r="A2" s="14" t="s">
        <v>109</v>
      </c>
      <c r="B2" s="15"/>
      <c r="C2" s="15"/>
      <c r="D2" s="15"/>
      <c r="E2" s="15"/>
      <c r="F2" s="15"/>
      <c r="G2" s="15"/>
      <c r="H2" s="19" t="s">
        <v>110</v>
      </c>
      <c r="I2" s="19"/>
      <c r="J2" s="19"/>
      <c r="K2" s="19"/>
    </row>
    <row r="3" spans="1:12" s="3" customFormat="1">
      <c r="A3" s="6" t="s">
        <v>57</v>
      </c>
      <c r="B3" s="6" t="s">
        <v>58</v>
      </c>
      <c r="C3" s="6" t="s">
        <v>59</v>
      </c>
      <c r="D3" s="6" t="s">
        <v>60</v>
      </c>
      <c r="E3" s="6" t="s">
        <v>61</v>
      </c>
      <c r="F3" s="6" t="s">
        <v>62</v>
      </c>
      <c r="G3" s="6" t="s">
        <v>63</v>
      </c>
      <c r="H3" s="7" t="s">
        <v>64</v>
      </c>
      <c r="I3" s="7" t="s">
        <v>1</v>
      </c>
      <c r="J3" s="7" t="s">
        <v>65</v>
      </c>
      <c r="K3" s="7" t="s">
        <v>66</v>
      </c>
      <c r="L3" s="6" t="s">
        <v>67</v>
      </c>
    </row>
    <row r="4" spans="1:12">
      <c r="A4" s="4">
        <v>1</v>
      </c>
      <c r="B4" s="8" t="s">
        <v>51</v>
      </c>
      <c r="C4" s="8" t="s">
        <v>76</v>
      </c>
      <c r="D4" s="9" t="s">
        <v>105</v>
      </c>
      <c r="E4" s="4" t="s">
        <v>103</v>
      </c>
      <c r="F4" s="8" t="s">
        <v>52</v>
      </c>
      <c r="G4" s="8">
        <v>10</v>
      </c>
      <c r="H4" s="5">
        <v>180</v>
      </c>
      <c r="I4" s="5">
        <f>G4*100</f>
        <v>1000</v>
      </c>
      <c r="J4" s="5">
        <v>25</v>
      </c>
      <c r="K4" s="5">
        <f t="shared" ref="K4:K51" si="0">G4*H4+I4+J4</f>
        <v>2825</v>
      </c>
      <c r="L4" s="8" t="s">
        <v>107</v>
      </c>
    </row>
    <row r="5" spans="1:12">
      <c r="A5" s="4">
        <v>2</v>
      </c>
      <c r="B5" s="8" t="s">
        <v>51</v>
      </c>
      <c r="C5" s="8" t="s">
        <v>76</v>
      </c>
      <c r="D5" s="9" t="s">
        <v>105</v>
      </c>
      <c r="E5" s="4" t="s">
        <v>103</v>
      </c>
      <c r="F5" s="8" t="s">
        <v>52</v>
      </c>
      <c r="G5" s="8">
        <v>4</v>
      </c>
      <c r="H5" s="5">
        <f>VLOOKUP(E5,'[1]A N ALLIANCE'!$B$6:$E$19,4,FALSE)</f>
        <v>155</v>
      </c>
      <c r="I5" s="5">
        <f>G5*50</f>
        <v>200</v>
      </c>
      <c r="J5" s="5"/>
      <c r="K5" s="5">
        <f t="shared" si="0"/>
        <v>820</v>
      </c>
      <c r="L5" s="8" t="s">
        <v>106</v>
      </c>
    </row>
    <row r="6" spans="1:12">
      <c r="A6" s="4">
        <v>3</v>
      </c>
      <c r="B6" s="8" t="s">
        <v>2</v>
      </c>
      <c r="C6" s="8" t="s">
        <v>68</v>
      </c>
      <c r="D6" s="9" t="s">
        <v>105</v>
      </c>
      <c r="E6" s="4" t="s">
        <v>102</v>
      </c>
      <c r="F6" s="8" t="s">
        <v>3</v>
      </c>
      <c r="G6" s="8">
        <v>8</v>
      </c>
      <c r="H6" s="5">
        <f>VLOOKUP(E6,'[1]A N ALLIANCE'!$B$6:$E$19,4,FALSE)</f>
        <v>98</v>
      </c>
      <c r="I6" s="5">
        <f t="shared" ref="I6:I14" si="1">G6*10</f>
        <v>80</v>
      </c>
      <c r="J6" s="5">
        <v>25</v>
      </c>
      <c r="K6" s="5">
        <f t="shared" si="0"/>
        <v>889</v>
      </c>
      <c r="L6" s="8" t="s">
        <v>106</v>
      </c>
    </row>
    <row r="7" spans="1:12">
      <c r="A7" s="4">
        <v>4</v>
      </c>
      <c r="B7" s="8" t="s">
        <v>2</v>
      </c>
      <c r="C7" s="8" t="s">
        <v>69</v>
      </c>
      <c r="D7" s="9" t="s">
        <v>105</v>
      </c>
      <c r="E7" s="4" t="s">
        <v>102</v>
      </c>
      <c r="F7" s="8" t="s">
        <v>34</v>
      </c>
      <c r="G7" s="8">
        <v>4</v>
      </c>
      <c r="H7" s="5">
        <f>VLOOKUP(E7,'[1]A N ALLIANCE'!$B$6:$E$19,4,FALSE)</f>
        <v>98</v>
      </c>
      <c r="I7" s="5">
        <f t="shared" si="1"/>
        <v>40</v>
      </c>
      <c r="J7" s="5">
        <v>25</v>
      </c>
      <c r="K7" s="5">
        <f t="shared" si="0"/>
        <v>457</v>
      </c>
      <c r="L7" s="8" t="s">
        <v>106</v>
      </c>
    </row>
    <row r="8" spans="1:12">
      <c r="A8" s="4">
        <v>5</v>
      </c>
      <c r="B8" s="8" t="s">
        <v>2</v>
      </c>
      <c r="C8" s="8" t="s">
        <v>70</v>
      </c>
      <c r="D8" s="9" t="s">
        <v>105</v>
      </c>
      <c r="E8" s="4" t="s">
        <v>102</v>
      </c>
      <c r="F8" s="8" t="s">
        <v>35</v>
      </c>
      <c r="G8" s="8">
        <v>8</v>
      </c>
      <c r="H8" s="5">
        <f>VLOOKUP(E8,'[1]A N ALLIANCE'!$B$6:$E$19,4,FALSE)</f>
        <v>98</v>
      </c>
      <c r="I8" s="5">
        <f t="shared" si="1"/>
        <v>80</v>
      </c>
      <c r="J8" s="5">
        <v>25</v>
      </c>
      <c r="K8" s="5">
        <f t="shared" si="0"/>
        <v>889</v>
      </c>
      <c r="L8" s="8" t="s">
        <v>106</v>
      </c>
    </row>
    <row r="9" spans="1:12">
      <c r="A9" s="4">
        <v>6</v>
      </c>
      <c r="B9" s="8" t="s">
        <v>2</v>
      </c>
      <c r="C9" s="8" t="s">
        <v>71</v>
      </c>
      <c r="D9" s="9" t="s">
        <v>105</v>
      </c>
      <c r="E9" s="4" t="s">
        <v>102</v>
      </c>
      <c r="F9" s="8" t="s">
        <v>36</v>
      </c>
      <c r="G9" s="8">
        <v>7</v>
      </c>
      <c r="H9" s="5">
        <f>VLOOKUP(E9,'[1]A N ALLIANCE'!$B$6:$E$19,4,FALSE)</f>
        <v>98</v>
      </c>
      <c r="I9" s="5">
        <f t="shared" si="1"/>
        <v>70</v>
      </c>
      <c r="J9" s="5">
        <v>25</v>
      </c>
      <c r="K9" s="5">
        <f t="shared" si="0"/>
        <v>781</v>
      </c>
      <c r="L9" s="8" t="s">
        <v>106</v>
      </c>
    </row>
    <row r="10" spans="1:12">
      <c r="A10" s="4">
        <v>7</v>
      </c>
      <c r="B10" s="8" t="s">
        <v>2</v>
      </c>
      <c r="C10" s="8" t="s">
        <v>72</v>
      </c>
      <c r="D10" s="9" t="s">
        <v>105</v>
      </c>
      <c r="E10" s="4" t="s">
        <v>102</v>
      </c>
      <c r="F10" s="8" t="s">
        <v>37</v>
      </c>
      <c r="G10" s="8">
        <v>6</v>
      </c>
      <c r="H10" s="5">
        <f>VLOOKUP(E10,'[1]A N ALLIANCE'!$B$6:$E$19,4,FALSE)</f>
        <v>98</v>
      </c>
      <c r="I10" s="5">
        <f t="shared" si="1"/>
        <v>60</v>
      </c>
      <c r="J10" s="5">
        <v>25</v>
      </c>
      <c r="K10" s="5">
        <f t="shared" si="0"/>
        <v>673</v>
      </c>
      <c r="L10" s="8" t="s">
        <v>106</v>
      </c>
    </row>
    <row r="11" spans="1:12">
      <c r="A11" s="4">
        <v>8</v>
      </c>
      <c r="B11" s="8" t="s">
        <v>2</v>
      </c>
      <c r="C11" s="8" t="s">
        <v>73</v>
      </c>
      <c r="D11" s="9" t="s">
        <v>105</v>
      </c>
      <c r="E11" s="4" t="s">
        <v>102</v>
      </c>
      <c r="F11" s="8" t="s">
        <v>38</v>
      </c>
      <c r="G11" s="8">
        <v>4</v>
      </c>
      <c r="H11" s="5">
        <f>VLOOKUP(E11,'[1]A N ALLIANCE'!$B$6:$E$19,4,FALSE)</f>
        <v>98</v>
      </c>
      <c r="I11" s="5">
        <f t="shared" si="1"/>
        <v>40</v>
      </c>
      <c r="J11" s="5">
        <v>25</v>
      </c>
      <c r="K11" s="5">
        <f t="shared" si="0"/>
        <v>457</v>
      </c>
      <c r="L11" s="8" t="s">
        <v>106</v>
      </c>
    </row>
    <row r="12" spans="1:12">
      <c r="A12" s="4">
        <v>9</v>
      </c>
      <c r="B12" s="8" t="s">
        <v>2</v>
      </c>
      <c r="C12" s="8" t="s">
        <v>74</v>
      </c>
      <c r="D12" s="9" t="s">
        <v>105</v>
      </c>
      <c r="E12" s="4" t="s">
        <v>102</v>
      </c>
      <c r="F12" s="8" t="s">
        <v>39</v>
      </c>
      <c r="G12" s="8">
        <v>18</v>
      </c>
      <c r="H12" s="5">
        <f>VLOOKUP(E12,'[1]A N ALLIANCE'!$B$6:$E$19,4,FALSE)</f>
        <v>98</v>
      </c>
      <c r="I12" s="5">
        <f t="shared" si="1"/>
        <v>180</v>
      </c>
      <c r="J12" s="5">
        <v>25</v>
      </c>
      <c r="K12" s="5">
        <f t="shared" si="0"/>
        <v>1969</v>
      </c>
      <c r="L12" s="8" t="s">
        <v>106</v>
      </c>
    </row>
    <row r="13" spans="1:12">
      <c r="A13" s="4">
        <v>10</v>
      </c>
      <c r="B13" s="8" t="s">
        <v>41</v>
      </c>
      <c r="C13" s="8" t="s">
        <v>75</v>
      </c>
      <c r="D13" s="9" t="s">
        <v>105</v>
      </c>
      <c r="E13" s="4" t="s">
        <v>102</v>
      </c>
      <c r="F13" s="8" t="s">
        <v>42</v>
      </c>
      <c r="G13" s="8">
        <v>15</v>
      </c>
      <c r="H13" s="5">
        <f>VLOOKUP(E13,'[1]A N ALLIANCE'!$B$6:$E$19,4,FALSE)</f>
        <v>98</v>
      </c>
      <c r="I13" s="5">
        <f t="shared" si="1"/>
        <v>150</v>
      </c>
      <c r="J13" s="5">
        <v>25</v>
      </c>
      <c r="K13" s="5">
        <f t="shared" si="0"/>
        <v>1645</v>
      </c>
      <c r="L13" s="8" t="s">
        <v>106</v>
      </c>
    </row>
    <row r="14" spans="1:12">
      <c r="A14" s="4">
        <v>11</v>
      </c>
      <c r="B14" s="8" t="s">
        <v>43</v>
      </c>
      <c r="C14" s="8" t="s">
        <v>77</v>
      </c>
      <c r="D14" s="9" t="s">
        <v>105</v>
      </c>
      <c r="E14" s="4" t="s">
        <v>102</v>
      </c>
      <c r="F14" s="8" t="s">
        <v>44</v>
      </c>
      <c r="G14" s="8">
        <v>3</v>
      </c>
      <c r="H14" s="5">
        <f>VLOOKUP(E14,'[1]A N ALLIANCE'!$B$6:$E$19,4,FALSE)</f>
        <v>98</v>
      </c>
      <c r="I14" s="5">
        <f t="shared" si="1"/>
        <v>30</v>
      </c>
      <c r="J14" s="5">
        <v>25</v>
      </c>
      <c r="K14" s="5">
        <f t="shared" si="0"/>
        <v>349</v>
      </c>
      <c r="L14" s="8" t="s">
        <v>106</v>
      </c>
    </row>
    <row r="15" spans="1:12">
      <c r="A15" s="4">
        <v>12</v>
      </c>
      <c r="B15" s="8" t="s">
        <v>43</v>
      </c>
      <c r="C15" s="8" t="s">
        <v>81</v>
      </c>
      <c r="D15" s="9" t="s">
        <v>105</v>
      </c>
      <c r="E15" s="4" t="s">
        <v>103</v>
      </c>
      <c r="F15" s="8" t="s">
        <v>49</v>
      </c>
      <c r="G15" s="8">
        <v>12</v>
      </c>
      <c r="H15" s="5">
        <f>VLOOKUP(E15,'[1]A N ALLIANCE'!$B$6:$D$19,3,FALSE)</f>
        <v>204</v>
      </c>
      <c r="I15" s="5">
        <f>G15*100</f>
        <v>1200</v>
      </c>
      <c r="J15" s="5">
        <v>25</v>
      </c>
      <c r="K15" s="5">
        <f t="shared" si="0"/>
        <v>3673</v>
      </c>
      <c r="L15" s="8" t="s">
        <v>108</v>
      </c>
    </row>
    <row r="16" spans="1:12">
      <c r="A16" s="4">
        <v>13</v>
      </c>
      <c r="B16" s="8" t="s">
        <v>43</v>
      </c>
      <c r="C16" s="8" t="s">
        <v>81</v>
      </c>
      <c r="D16" s="9" t="s">
        <v>105</v>
      </c>
      <c r="E16" s="4" t="s">
        <v>103</v>
      </c>
      <c r="F16" s="8" t="s">
        <v>49</v>
      </c>
      <c r="G16" s="8">
        <v>4</v>
      </c>
      <c r="H16" s="5">
        <f>VLOOKUP(E16,'[1]A N ALLIANCE'!$B$6:$E$19,4,FALSE)</f>
        <v>155</v>
      </c>
      <c r="I16" s="5">
        <f>G16*50</f>
        <v>200</v>
      </c>
      <c r="J16" s="5"/>
      <c r="K16" s="5">
        <f t="shared" si="0"/>
        <v>820</v>
      </c>
      <c r="L16" s="8" t="s">
        <v>106</v>
      </c>
    </row>
    <row r="17" spans="1:12">
      <c r="A17" s="4">
        <v>14</v>
      </c>
      <c r="B17" s="8" t="s">
        <v>45</v>
      </c>
      <c r="C17" s="8" t="s">
        <v>78</v>
      </c>
      <c r="D17" s="9" t="s">
        <v>105</v>
      </c>
      <c r="E17" s="4" t="s">
        <v>103</v>
      </c>
      <c r="F17" s="8" t="s">
        <v>46</v>
      </c>
      <c r="G17" s="8">
        <v>10</v>
      </c>
      <c r="H17" s="5">
        <f>VLOOKUP(E17,'[1]A N ALLIANCE'!$B$6:$E$19,4,FALSE)</f>
        <v>155</v>
      </c>
      <c r="I17" s="5">
        <f>G17*50</f>
        <v>500</v>
      </c>
      <c r="J17" s="5">
        <v>25</v>
      </c>
      <c r="K17" s="5">
        <f t="shared" si="0"/>
        <v>2075</v>
      </c>
      <c r="L17" s="8" t="s">
        <v>106</v>
      </c>
    </row>
    <row r="18" spans="1:12">
      <c r="A18" s="4">
        <v>15</v>
      </c>
      <c r="B18" s="8" t="s">
        <v>45</v>
      </c>
      <c r="C18" s="8" t="s">
        <v>79</v>
      </c>
      <c r="D18" s="9" t="s">
        <v>105</v>
      </c>
      <c r="E18" s="4" t="s">
        <v>104</v>
      </c>
      <c r="F18" s="8" t="s">
        <v>47</v>
      </c>
      <c r="G18" s="8">
        <v>2</v>
      </c>
      <c r="H18" s="5">
        <f>VLOOKUP(E18,'[1]A N ALLIANCE'!$B$6:$E$19,4,FALSE)</f>
        <v>213</v>
      </c>
      <c r="I18" s="5">
        <f t="shared" ref="I18:I27" si="2">G18*10</f>
        <v>20</v>
      </c>
      <c r="J18" s="5">
        <v>25</v>
      </c>
      <c r="K18" s="5">
        <f t="shared" si="0"/>
        <v>471</v>
      </c>
      <c r="L18" s="8" t="s">
        <v>106</v>
      </c>
    </row>
    <row r="19" spans="1:12">
      <c r="A19" s="4">
        <v>16</v>
      </c>
      <c r="B19" s="8" t="s">
        <v>45</v>
      </c>
      <c r="C19" s="8" t="s">
        <v>80</v>
      </c>
      <c r="D19" s="9" t="s">
        <v>105</v>
      </c>
      <c r="E19" s="4" t="s">
        <v>102</v>
      </c>
      <c r="F19" s="8" t="s">
        <v>48</v>
      </c>
      <c r="G19" s="8">
        <v>6</v>
      </c>
      <c r="H19" s="5">
        <f>VLOOKUP(E19,'[1]A N ALLIANCE'!$B$6:$D$19,3,FALSE)</f>
        <v>155</v>
      </c>
      <c r="I19" s="5">
        <f t="shared" si="2"/>
        <v>60</v>
      </c>
      <c r="J19" s="5">
        <v>25</v>
      </c>
      <c r="K19" s="5">
        <f t="shared" si="0"/>
        <v>1015</v>
      </c>
      <c r="L19" s="8" t="s">
        <v>108</v>
      </c>
    </row>
    <row r="20" spans="1:12">
      <c r="A20" s="4">
        <v>17</v>
      </c>
      <c r="B20" s="8" t="s">
        <v>45</v>
      </c>
      <c r="C20" s="8" t="s">
        <v>80</v>
      </c>
      <c r="D20" s="9" t="s">
        <v>105</v>
      </c>
      <c r="E20" s="4" t="s">
        <v>102</v>
      </c>
      <c r="F20" s="8" t="s">
        <v>48</v>
      </c>
      <c r="G20" s="8">
        <v>4</v>
      </c>
      <c r="H20" s="5">
        <f>VLOOKUP(E20,'[1]A N ALLIANCE'!$B$6:$E$19,4,FALSE)</f>
        <v>98</v>
      </c>
      <c r="I20" s="5">
        <f t="shared" si="2"/>
        <v>40</v>
      </c>
      <c r="J20" s="5"/>
      <c r="K20" s="5">
        <f t="shared" si="0"/>
        <v>432</v>
      </c>
      <c r="L20" s="8" t="s">
        <v>106</v>
      </c>
    </row>
    <row r="21" spans="1:12">
      <c r="A21" s="4">
        <v>18</v>
      </c>
      <c r="B21" s="8" t="s">
        <v>17</v>
      </c>
      <c r="C21" s="8" t="s">
        <v>82</v>
      </c>
      <c r="D21" s="9" t="s">
        <v>105</v>
      </c>
      <c r="E21" s="4" t="s">
        <v>102</v>
      </c>
      <c r="F21" s="8" t="s">
        <v>18</v>
      </c>
      <c r="G21" s="8">
        <v>3</v>
      </c>
      <c r="H21" s="5">
        <f>VLOOKUP(E21,'[1]A N ALLIANCE'!$B$6:$E$19,4,FALSE)</f>
        <v>98</v>
      </c>
      <c r="I21" s="5">
        <f t="shared" si="2"/>
        <v>30</v>
      </c>
      <c r="J21" s="5">
        <v>25</v>
      </c>
      <c r="K21" s="5">
        <f t="shared" si="0"/>
        <v>349</v>
      </c>
      <c r="L21" s="8" t="s">
        <v>106</v>
      </c>
    </row>
    <row r="22" spans="1:12">
      <c r="A22" s="4">
        <v>19</v>
      </c>
      <c r="B22" s="8" t="s">
        <v>15</v>
      </c>
      <c r="C22" s="8" t="s">
        <v>83</v>
      </c>
      <c r="D22" s="9" t="s">
        <v>105</v>
      </c>
      <c r="E22" s="4" t="s">
        <v>102</v>
      </c>
      <c r="F22" s="8" t="s">
        <v>16</v>
      </c>
      <c r="G22" s="8">
        <v>3</v>
      </c>
      <c r="H22" s="5">
        <f>VLOOKUP(E22,'[1]A N ALLIANCE'!$B$6:$E$19,4,FALSE)</f>
        <v>98</v>
      </c>
      <c r="I22" s="5">
        <f t="shared" si="2"/>
        <v>30</v>
      </c>
      <c r="J22" s="5">
        <v>25</v>
      </c>
      <c r="K22" s="5">
        <f t="shared" si="0"/>
        <v>349</v>
      </c>
      <c r="L22" s="8" t="s">
        <v>106</v>
      </c>
    </row>
    <row r="23" spans="1:12">
      <c r="A23" s="4">
        <v>20</v>
      </c>
      <c r="B23" s="8" t="s">
        <v>13</v>
      </c>
      <c r="C23" s="8" t="s">
        <v>84</v>
      </c>
      <c r="D23" s="9" t="s">
        <v>105</v>
      </c>
      <c r="E23" s="4" t="s">
        <v>102</v>
      </c>
      <c r="F23" s="8" t="s">
        <v>14</v>
      </c>
      <c r="G23" s="8">
        <v>1</v>
      </c>
      <c r="H23" s="5">
        <f>VLOOKUP(E23,'[1]A N ALLIANCE'!$B$6:$E$19,4,FALSE)</f>
        <v>98</v>
      </c>
      <c r="I23" s="5">
        <f t="shared" si="2"/>
        <v>10</v>
      </c>
      <c r="J23" s="5">
        <v>25</v>
      </c>
      <c r="K23" s="5">
        <f t="shared" si="0"/>
        <v>133</v>
      </c>
      <c r="L23" s="8" t="s">
        <v>106</v>
      </c>
    </row>
    <row r="24" spans="1:12">
      <c r="A24" s="4">
        <v>21</v>
      </c>
      <c r="B24" s="8" t="s">
        <v>10</v>
      </c>
      <c r="C24" s="8" t="s">
        <v>86</v>
      </c>
      <c r="D24" s="9" t="s">
        <v>105</v>
      </c>
      <c r="E24" s="4" t="s">
        <v>102</v>
      </c>
      <c r="F24" s="8" t="s">
        <v>11</v>
      </c>
      <c r="G24" s="8">
        <v>4</v>
      </c>
      <c r="H24" s="5">
        <v>125</v>
      </c>
      <c r="I24" s="5">
        <f t="shared" si="2"/>
        <v>40</v>
      </c>
      <c r="J24" s="5">
        <v>25</v>
      </c>
      <c r="K24" s="5">
        <f t="shared" si="0"/>
        <v>565</v>
      </c>
      <c r="L24" s="8" t="s">
        <v>107</v>
      </c>
    </row>
    <row r="25" spans="1:12">
      <c r="A25" s="4">
        <v>22</v>
      </c>
      <c r="B25" s="8" t="s">
        <v>10</v>
      </c>
      <c r="C25" s="8" t="s">
        <v>86</v>
      </c>
      <c r="D25" s="9" t="s">
        <v>105</v>
      </c>
      <c r="E25" s="4" t="s">
        <v>102</v>
      </c>
      <c r="F25" s="8" t="s">
        <v>11</v>
      </c>
      <c r="G25" s="8">
        <v>3</v>
      </c>
      <c r="H25" s="5">
        <f>VLOOKUP(E25,'[1]A N ALLIANCE'!$B$6:$E$19,4,FALSE)</f>
        <v>98</v>
      </c>
      <c r="I25" s="5">
        <f t="shared" si="2"/>
        <v>30</v>
      </c>
      <c r="J25" s="5"/>
      <c r="K25" s="5">
        <f t="shared" si="0"/>
        <v>324</v>
      </c>
      <c r="L25" s="8" t="s">
        <v>106</v>
      </c>
    </row>
    <row r="26" spans="1:12">
      <c r="A26" s="4">
        <v>23</v>
      </c>
      <c r="B26" s="8" t="s">
        <v>8</v>
      </c>
      <c r="C26" s="8" t="s">
        <v>85</v>
      </c>
      <c r="D26" s="9" t="s">
        <v>105</v>
      </c>
      <c r="E26" s="4" t="s">
        <v>102</v>
      </c>
      <c r="F26" s="8" t="s">
        <v>12</v>
      </c>
      <c r="G26" s="8">
        <v>6</v>
      </c>
      <c r="H26" s="5">
        <v>125</v>
      </c>
      <c r="I26" s="5">
        <f t="shared" si="2"/>
        <v>60</v>
      </c>
      <c r="J26" s="5">
        <v>25</v>
      </c>
      <c r="K26" s="5">
        <f t="shared" si="0"/>
        <v>835</v>
      </c>
      <c r="L26" s="8" t="s">
        <v>107</v>
      </c>
    </row>
    <row r="27" spans="1:12">
      <c r="A27" s="4">
        <v>24</v>
      </c>
      <c r="B27" s="8" t="s">
        <v>8</v>
      </c>
      <c r="C27" s="8" t="s">
        <v>85</v>
      </c>
      <c r="D27" s="9" t="s">
        <v>105</v>
      </c>
      <c r="E27" s="4" t="s">
        <v>102</v>
      </c>
      <c r="F27" s="8" t="s">
        <v>12</v>
      </c>
      <c r="G27" s="8">
        <v>5</v>
      </c>
      <c r="H27" s="5">
        <f>VLOOKUP(E27,'[1]A N ALLIANCE'!$B$6:$E$19,4,FALSE)</f>
        <v>98</v>
      </c>
      <c r="I27" s="5">
        <f t="shared" si="2"/>
        <v>50</v>
      </c>
      <c r="J27" s="5"/>
      <c r="K27" s="5">
        <f t="shared" si="0"/>
        <v>540</v>
      </c>
      <c r="L27" s="8" t="s">
        <v>106</v>
      </c>
    </row>
    <row r="28" spans="1:12">
      <c r="A28" s="4">
        <v>25</v>
      </c>
      <c r="B28" s="8" t="s">
        <v>8</v>
      </c>
      <c r="C28" s="8" t="s">
        <v>87</v>
      </c>
      <c r="D28" s="9" t="s">
        <v>105</v>
      </c>
      <c r="E28" s="4" t="s">
        <v>103</v>
      </c>
      <c r="F28" s="8" t="s">
        <v>9</v>
      </c>
      <c r="G28" s="8">
        <v>32</v>
      </c>
      <c r="H28" s="5">
        <f>VLOOKUP(E28,'[1]A N ALLIANCE'!$B$6:$D$19,3,FALSE)</f>
        <v>204</v>
      </c>
      <c r="I28" s="5">
        <f>G28*100</f>
        <v>3200</v>
      </c>
      <c r="J28" s="5">
        <v>25</v>
      </c>
      <c r="K28" s="5">
        <f t="shared" si="0"/>
        <v>9753</v>
      </c>
      <c r="L28" s="8" t="s">
        <v>108</v>
      </c>
    </row>
    <row r="29" spans="1:12">
      <c r="A29" s="4">
        <v>26</v>
      </c>
      <c r="B29" s="8" t="s">
        <v>8</v>
      </c>
      <c r="C29" s="8" t="s">
        <v>87</v>
      </c>
      <c r="D29" s="9" t="s">
        <v>105</v>
      </c>
      <c r="E29" s="4" t="s">
        <v>103</v>
      </c>
      <c r="F29" s="8" t="s">
        <v>9</v>
      </c>
      <c r="G29" s="8">
        <v>30</v>
      </c>
      <c r="H29" s="5">
        <f>VLOOKUP(E29,'[1]A N ALLIANCE'!$B$6:$E$19,4,FALSE)</f>
        <v>155</v>
      </c>
      <c r="I29" s="5">
        <f>G29*50</f>
        <v>1500</v>
      </c>
      <c r="J29" s="5"/>
      <c r="K29" s="5">
        <f t="shared" si="0"/>
        <v>6150</v>
      </c>
      <c r="L29" s="8" t="s">
        <v>106</v>
      </c>
    </row>
    <row r="30" spans="1:12">
      <c r="A30" s="4">
        <v>27</v>
      </c>
      <c r="B30" s="8" t="s">
        <v>6</v>
      </c>
      <c r="C30" s="8" t="s">
        <v>88</v>
      </c>
      <c r="D30" s="9" t="s">
        <v>105</v>
      </c>
      <c r="E30" s="4" t="s">
        <v>102</v>
      </c>
      <c r="F30" s="8" t="s">
        <v>7</v>
      </c>
      <c r="G30" s="8">
        <v>13</v>
      </c>
      <c r="H30" s="5">
        <f>VLOOKUP(E30,'[1]A N ALLIANCE'!$B$6:$E$19,4,FALSE)</f>
        <v>98</v>
      </c>
      <c r="I30" s="5">
        <f>G30*10</f>
        <v>130</v>
      </c>
      <c r="J30" s="5">
        <v>25</v>
      </c>
      <c r="K30" s="5">
        <f t="shared" si="0"/>
        <v>1429</v>
      </c>
      <c r="L30" s="8" t="s">
        <v>106</v>
      </c>
    </row>
    <row r="31" spans="1:12">
      <c r="A31" s="4">
        <v>28</v>
      </c>
      <c r="B31" s="8" t="s">
        <v>6</v>
      </c>
      <c r="C31" s="8" t="s">
        <v>90</v>
      </c>
      <c r="D31" s="9" t="s">
        <v>105</v>
      </c>
      <c r="E31" s="4" t="s">
        <v>103</v>
      </c>
      <c r="F31" s="8" t="s">
        <v>40</v>
      </c>
      <c r="G31" s="8">
        <v>3</v>
      </c>
      <c r="H31" s="5">
        <f>VLOOKUP(E31,'[1]A N ALLIANCE'!$B$6:$E$19,4,FALSE)</f>
        <v>155</v>
      </c>
      <c r="I31" s="5">
        <f>G31*50</f>
        <v>150</v>
      </c>
      <c r="J31" s="5">
        <v>25</v>
      </c>
      <c r="K31" s="5">
        <f t="shared" si="0"/>
        <v>640</v>
      </c>
      <c r="L31" s="8" t="s">
        <v>106</v>
      </c>
    </row>
    <row r="32" spans="1:12">
      <c r="A32" s="4">
        <v>29</v>
      </c>
      <c r="B32" s="8" t="s">
        <v>4</v>
      </c>
      <c r="C32" s="8" t="s">
        <v>89</v>
      </c>
      <c r="D32" s="9" t="s">
        <v>105</v>
      </c>
      <c r="E32" s="4" t="s">
        <v>102</v>
      </c>
      <c r="F32" s="8" t="s">
        <v>5</v>
      </c>
      <c r="G32" s="8">
        <v>6</v>
      </c>
      <c r="H32" s="5">
        <f>VLOOKUP(E32,'[1]A N ALLIANCE'!$B$6:$D$19,3,FALSE)</f>
        <v>155</v>
      </c>
      <c r="I32" s="5">
        <f>G32*10</f>
        <v>60</v>
      </c>
      <c r="J32" s="5">
        <v>25</v>
      </c>
      <c r="K32" s="5">
        <f t="shared" si="0"/>
        <v>1015</v>
      </c>
      <c r="L32" s="8" t="s">
        <v>108</v>
      </c>
    </row>
    <row r="33" spans="1:12">
      <c r="A33" s="4">
        <v>30</v>
      </c>
      <c r="B33" s="8" t="s">
        <v>4</v>
      </c>
      <c r="C33" s="8" t="s">
        <v>89</v>
      </c>
      <c r="D33" s="9" t="s">
        <v>105</v>
      </c>
      <c r="E33" s="4" t="s">
        <v>102</v>
      </c>
      <c r="F33" s="8" t="s">
        <v>5</v>
      </c>
      <c r="G33" s="8">
        <v>5</v>
      </c>
      <c r="H33" s="5">
        <f>VLOOKUP(E33,'[1]A N ALLIANCE'!$B$6:$E$19,4,FALSE)</f>
        <v>98</v>
      </c>
      <c r="I33" s="5">
        <f>G33*10</f>
        <v>50</v>
      </c>
      <c r="J33" s="5"/>
      <c r="K33" s="5">
        <f t="shared" si="0"/>
        <v>540</v>
      </c>
      <c r="L33" s="8" t="s">
        <v>106</v>
      </c>
    </row>
    <row r="34" spans="1:12">
      <c r="A34" s="4">
        <v>31</v>
      </c>
      <c r="B34" s="8" t="s">
        <v>31</v>
      </c>
      <c r="C34" s="8" t="s">
        <v>94</v>
      </c>
      <c r="D34" s="9" t="s">
        <v>105</v>
      </c>
      <c r="E34" s="4" t="s">
        <v>103</v>
      </c>
      <c r="F34" s="8" t="s">
        <v>32</v>
      </c>
      <c r="G34" s="8">
        <v>2</v>
      </c>
      <c r="H34" s="5">
        <f>VLOOKUP(E34,'[1]A N ALLIANCE'!$B$6:$D$19,3,FALSE)</f>
        <v>204</v>
      </c>
      <c r="I34" s="5">
        <f>G34*100</f>
        <v>200</v>
      </c>
      <c r="J34" s="5">
        <v>25</v>
      </c>
      <c r="K34" s="5">
        <f t="shared" si="0"/>
        <v>633</v>
      </c>
      <c r="L34" s="8" t="s">
        <v>108</v>
      </c>
    </row>
    <row r="35" spans="1:12">
      <c r="A35" s="4">
        <v>32</v>
      </c>
      <c r="B35" s="8" t="s">
        <v>31</v>
      </c>
      <c r="C35" s="8" t="s">
        <v>94</v>
      </c>
      <c r="D35" s="9" t="s">
        <v>105</v>
      </c>
      <c r="E35" s="4" t="s">
        <v>103</v>
      </c>
      <c r="F35" s="8" t="s">
        <v>32</v>
      </c>
      <c r="G35" s="8">
        <v>3</v>
      </c>
      <c r="H35" s="5">
        <f>VLOOKUP(E35,'[1]A N ALLIANCE'!$B$6:$E$19,4,FALSE)</f>
        <v>155</v>
      </c>
      <c r="I35" s="5">
        <f>G35*50</f>
        <v>150</v>
      </c>
      <c r="J35" s="5"/>
      <c r="K35" s="5">
        <f t="shared" si="0"/>
        <v>615</v>
      </c>
      <c r="L35" s="8" t="s">
        <v>106</v>
      </c>
    </row>
    <row r="36" spans="1:12">
      <c r="A36" s="4">
        <v>33</v>
      </c>
      <c r="B36" s="8" t="s">
        <v>53</v>
      </c>
      <c r="C36" s="8" t="s">
        <v>91</v>
      </c>
      <c r="D36" s="9" t="s">
        <v>105</v>
      </c>
      <c r="E36" s="4" t="s">
        <v>102</v>
      </c>
      <c r="F36" s="8" t="s">
        <v>54</v>
      </c>
      <c r="G36" s="8">
        <v>6</v>
      </c>
      <c r="H36" s="5">
        <f>VLOOKUP(E36,'[1]A N ALLIANCE'!$B$6:$E$19,4,FALSE)</f>
        <v>98</v>
      </c>
      <c r="I36" s="5">
        <f>G36*10</f>
        <v>60</v>
      </c>
      <c r="J36" s="5">
        <v>25</v>
      </c>
      <c r="K36" s="5">
        <f t="shared" si="0"/>
        <v>673</v>
      </c>
      <c r="L36" s="8" t="s">
        <v>106</v>
      </c>
    </row>
    <row r="37" spans="1:12">
      <c r="A37" s="4">
        <v>34</v>
      </c>
      <c r="B37" s="8" t="s">
        <v>29</v>
      </c>
      <c r="C37" s="8" t="s">
        <v>92</v>
      </c>
      <c r="D37" s="9" t="s">
        <v>105</v>
      </c>
      <c r="E37" s="4" t="s">
        <v>102</v>
      </c>
      <c r="F37" s="8" t="s">
        <v>50</v>
      </c>
      <c r="G37" s="8">
        <v>4</v>
      </c>
      <c r="H37" s="5">
        <f>VLOOKUP(E37,'[1]A N ALLIANCE'!$B$6:$D$19,3,FALSE)</f>
        <v>155</v>
      </c>
      <c r="I37" s="5">
        <f>G37*10</f>
        <v>40</v>
      </c>
      <c r="J37" s="5">
        <v>25</v>
      </c>
      <c r="K37" s="5">
        <f t="shared" si="0"/>
        <v>685</v>
      </c>
      <c r="L37" s="8" t="s">
        <v>108</v>
      </c>
    </row>
    <row r="38" spans="1:12">
      <c r="A38" s="4">
        <v>35</v>
      </c>
      <c r="B38" s="8" t="s">
        <v>29</v>
      </c>
      <c r="C38" s="8" t="s">
        <v>92</v>
      </c>
      <c r="D38" s="9" t="s">
        <v>105</v>
      </c>
      <c r="E38" s="4" t="s">
        <v>102</v>
      </c>
      <c r="F38" s="8" t="s">
        <v>50</v>
      </c>
      <c r="G38" s="8">
        <v>4</v>
      </c>
      <c r="H38" s="5">
        <v>125</v>
      </c>
      <c r="I38" s="5">
        <f>G38*10</f>
        <v>40</v>
      </c>
      <c r="J38" s="5"/>
      <c r="K38" s="5">
        <f t="shared" si="0"/>
        <v>540</v>
      </c>
      <c r="L38" s="8" t="s">
        <v>107</v>
      </c>
    </row>
    <row r="39" spans="1:12">
      <c r="A39" s="4">
        <v>36</v>
      </c>
      <c r="B39" s="8" t="s">
        <v>29</v>
      </c>
      <c r="C39" s="8" t="s">
        <v>92</v>
      </c>
      <c r="D39" s="9" t="s">
        <v>105</v>
      </c>
      <c r="E39" s="4" t="s">
        <v>102</v>
      </c>
      <c r="F39" s="8" t="s">
        <v>50</v>
      </c>
      <c r="G39" s="8">
        <v>4</v>
      </c>
      <c r="H39" s="5">
        <f>VLOOKUP(E39,'[1]A N ALLIANCE'!$B$6:$E$19,4,FALSE)</f>
        <v>98</v>
      </c>
      <c r="I39" s="5">
        <f>G39*10</f>
        <v>40</v>
      </c>
      <c r="J39" s="5"/>
      <c r="K39" s="5">
        <f t="shared" si="0"/>
        <v>432</v>
      </c>
      <c r="L39" s="8" t="s">
        <v>106</v>
      </c>
    </row>
    <row r="40" spans="1:12">
      <c r="A40" s="4">
        <v>37</v>
      </c>
      <c r="B40" s="8" t="s">
        <v>29</v>
      </c>
      <c r="C40" s="8" t="s">
        <v>95</v>
      </c>
      <c r="D40" s="9" t="s">
        <v>105</v>
      </c>
      <c r="E40" s="4" t="s">
        <v>103</v>
      </c>
      <c r="F40" s="8" t="s">
        <v>30</v>
      </c>
      <c r="G40" s="8">
        <v>12</v>
      </c>
      <c r="H40" s="5">
        <f>VLOOKUP(E40,'[1]A N ALLIANCE'!$B$6:$D$19,3,FALSE)</f>
        <v>204</v>
      </c>
      <c r="I40" s="5">
        <v>1200</v>
      </c>
      <c r="J40" s="5">
        <v>25</v>
      </c>
      <c r="K40" s="5">
        <f t="shared" si="0"/>
        <v>3673</v>
      </c>
      <c r="L40" s="8" t="s">
        <v>108</v>
      </c>
    </row>
    <row r="41" spans="1:12">
      <c r="A41" s="4">
        <v>38</v>
      </c>
      <c r="B41" s="8" t="s">
        <v>29</v>
      </c>
      <c r="C41" s="8" t="s">
        <v>95</v>
      </c>
      <c r="D41" s="9" t="s">
        <v>105</v>
      </c>
      <c r="E41" s="4" t="s">
        <v>103</v>
      </c>
      <c r="F41" s="8" t="s">
        <v>30</v>
      </c>
      <c r="G41" s="8">
        <v>7</v>
      </c>
      <c r="H41" s="5">
        <f>VLOOKUP(E41,'[1]A N ALLIANCE'!$B$6:$E$19,4,FALSE)</f>
        <v>155</v>
      </c>
      <c r="I41" s="5">
        <f>G41*50</f>
        <v>350</v>
      </c>
      <c r="J41" s="5"/>
      <c r="K41" s="5">
        <f t="shared" si="0"/>
        <v>1435</v>
      </c>
      <c r="L41" s="8" t="s">
        <v>106</v>
      </c>
    </row>
    <row r="42" spans="1:12">
      <c r="A42" s="4">
        <v>39</v>
      </c>
      <c r="B42" s="8" t="s">
        <v>25</v>
      </c>
      <c r="C42" s="8" t="s">
        <v>93</v>
      </c>
      <c r="D42" s="9" t="s">
        <v>105</v>
      </c>
      <c r="E42" s="4" t="s">
        <v>102</v>
      </c>
      <c r="F42" s="8" t="s">
        <v>33</v>
      </c>
      <c r="G42" s="8">
        <v>12</v>
      </c>
      <c r="H42" s="5">
        <v>125</v>
      </c>
      <c r="I42" s="5">
        <f t="shared" ref="I42:I47" si="3">G42*10</f>
        <v>120</v>
      </c>
      <c r="J42" s="5">
        <v>25</v>
      </c>
      <c r="K42" s="5">
        <f t="shared" si="0"/>
        <v>1645</v>
      </c>
      <c r="L42" s="8" t="s">
        <v>107</v>
      </c>
    </row>
    <row r="43" spans="1:12">
      <c r="A43" s="4">
        <v>40</v>
      </c>
      <c r="B43" s="8" t="s">
        <v>25</v>
      </c>
      <c r="C43" s="8" t="s">
        <v>93</v>
      </c>
      <c r="D43" s="9" t="s">
        <v>105</v>
      </c>
      <c r="E43" s="4" t="s">
        <v>102</v>
      </c>
      <c r="F43" s="8" t="s">
        <v>33</v>
      </c>
      <c r="G43" s="8">
        <v>13</v>
      </c>
      <c r="H43" s="5">
        <f>VLOOKUP(E43,'[1]A N ALLIANCE'!$B$6:$E$19,4,FALSE)</f>
        <v>98</v>
      </c>
      <c r="I43" s="5">
        <f t="shared" si="3"/>
        <v>130</v>
      </c>
      <c r="J43" s="5"/>
      <c r="K43" s="5">
        <f t="shared" si="0"/>
        <v>1404</v>
      </c>
      <c r="L43" s="8" t="s">
        <v>106</v>
      </c>
    </row>
    <row r="44" spans="1:12">
      <c r="A44" s="4">
        <v>41</v>
      </c>
      <c r="B44" s="8" t="s">
        <v>25</v>
      </c>
      <c r="C44" s="8" t="s">
        <v>97</v>
      </c>
      <c r="D44" s="9" t="s">
        <v>105</v>
      </c>
      <c r="E44" s="4" t="s">
        <v>102</v>
      </c>
      <c r="F44" s="8" t="s">
        <v>26</v>
      </c>
      <c r="G44" s="8">
        <v>5</v>
      </c>
      <c r="H44" s="5">
        <f>VLOOKUP(E44,'[1]A N ALLIANCE'!$B$6:$E$19,4,FALSE)</f>
        <v>98</v>
      </c>
      <c r="I44" s="5">
        <f t="shared" si="3"/>
        <v>50</v>
      </c>
      <c r="J44" s="5">
        <v>25</v>
      </c>
      <c r="K44" s="5">
        <f t="shared" si="0"/>
        <v>565</v>
      </c>
      <c r="L44" s="8" t="s">
        <v>106</v>
      </c>
    </row>
    <row r="45" spans="1:12">
      <c r="A45" s="4">
        <v>42</v>
      </c>
      <c r="B45" s="8" t="s">
        <v>23</v>
      </c>
      <c r="C45" s="8" t="s">
        <v>98</v>
      </c>
      <c r="D45" s="9" t="s">
        <v>105</v>
      </c>
      <c r="E45" s="4" t="s">
        <v>102</v>
      </c>
      <c r="F45" s="8" t="s">
        <v>24</v>
      </c>
      <c r="G45" s="8">
        <v>4</v>
      </c>
      <c r="H45" s="5">
        <f>VLOOKUP(E45,'[1]A N ALLIANCE'!$B$6:$D$19,3,FALSE)</f>
        <v>155</v>
      </c>
      <c r="I45" s="5">
        <f t="shared" si="3"/>
        <v>40</v>
      </c>
      <c r="J45" s="5">
        <v>25</v>
      </c>
      <c r="K45" s="5">
        <f t="shared" si="0"/>
        <v>685</v>
      </c>
      <c r="L45" s="8" t="s">
        <v>108</v>
      </c>
    </row>
    <row r="46" spans="1:12">
      <c r="A46" s="4">
        <v>43</v>
      </c>
      <c r="B46" s="8" t="s">
        <v>23</v>
      </c>
      <c r="C46" s="8" t="s">
        <v>98</v>
      </c>
      <c r="D46" s="9" t="s">
        <v>105</v>
      </c>
      <c r="E46" s="4" t="s">
        <v>102</v>
      </c>
      <c r="F46" s="8" t="s">
        <v>24</v>
      </c>
      <c r="G46" s="8">
        <v>13</v>
      </c>
      <c r="H46" s="5">
        <f>VLOOKUP(E46,'[1]A N ALLIANCE'!$B$6:$E$19,4,FALSE)</f>
        <v>98</v>
      </c>
      <c r="I46" s="5">
        <f t="shared" si="3"/>
        <v>130</v>
      </c>
      <c r="J46" s="5"/>
      <c r="K46" s="5">
        <f t="shared" si="0"/>
        <v>1404</v>
      </c>
      <c r="L46" s="8" t="s">
        <v>106</v>
      </c>
    </row>
    <row r="47" spans="1:12">
      <c r="A47" s="4">
        <v>44</v>
      </c>
      <c r="B47" s="8" t="s">
        <v>27</v>
      </c>
      <c r="C47" s="8" t="s">
        <v>96</v>
      </c>
      <c r="D47" s="9" t="s">
        <v>105</v>
      </c>
      <c r="E47" s="4" t="s">
        <v>102</v>
      </c>
      <c r="F47" s="8" t="s">
        <v>28</v>
      </c>
      <c r="G47" s="8">
        <v>6</v>
      </c>
      <c r="H47" s="5">
        <f>VLOOKUP(E47,'[1]A N ALLIANCE'!$B$6:$E$19,4,FALSE)</f>
        <v>98</v>
      </c>
      <c r="I47" s="5">
        <f t="shared" si="3"/>
        <v>60</v>
      </c>
      <c r="J47" s="5">
        <v>25</v>
      </c>
      <c r="K47" s="5">
        <f t="shared" si="0"/>
        <v>673</v>
      </c>
      <c r="L47" s="8" t="s">
        <v>106</v>
      </c>
    </row>
    <row r="48" spans="1:12">
      <c r="A48" s="4">
        <v>45</v>
      </c>
      <c r="B48" s="8" t="s">
        <v>19</v>
      </c>
      <c r="C48" s="8" t="s">
        <v>99</v>
      </c>
      <c r="D48" s="9" t="s">
        <v>105</v>
      </c>
      <c r="E48" s="4" t="s">
        <v>103</v>
      </c>
      <c r="F48" s="8" t="s">
        <v>22</v>
      </c>
      <c r="G48" s="8">
        <v>8</v>
      </c>
      <c r="H48" s="5">
        <f>VLOOKUP(E48,'[1]A N ALLIANCE'!$B$6:$E$19,4,FALSE)</f>
        <v>155</v>
      </c>
      <c r="I48" s="5">
        <f>G48*50</f>
        <v>400</v>
      </c>
      <c r="J48" s="5">
        <v>25</v>
      </c>
      <c r="K48" s="5">
        <f t="shared" si="0"/>
        <v>1665</v>
      </c>
      <c r="L48" s="8" t="s">
        <v>106</v>
      </c>
    </row>
    <row r="49" spans="1:12">
      <c r="A49" s="4">
        <v>46</v>
      </c>
      <c r="B49" s="8" t="s">
        <v>19</v>
      </c>
      <c r="C49" s="8" t="s">
        <v>100</v>
      </c>
      <c r="D49" s="9" t="s">
        <v>105</v>
      </c>
      <c r="E49" s="4" t="s">
        <v>103</v>
      </c>
      <c r="F49" s="8" t="s">
        <v>21</v>
      </c>
      <c r="G49" s="8">
        <v>39</v>
      </c>
      <c r="H49" s="5">
        <f>VLOOKUP(E49,'[1]A N ALLIANCE'!$B$6:$D$19,3,FALSE)</f>
        <v>204</v>
      </c>
      <c r="I49" s="5">
        <f>G49*100</f>
        <v>3900</v>
      </c>
      <c r="J49" s="5">
        <v>25</v>
      </c>
      <c r="K49" s="5">
        <f t="shared" si="0"/>
        <v>11881</v>
      </c>
      <c r="L49" s="8" t="s">
        <v>108</v>
      </c>
    </row>
    <row r="50" spans="1:12">
      <c r="A50" s="4">
        <v>47</v>
      </c>
      <c r="B50" s="8" t="s">
        <v>19</v>
      </c>
      <c r="C50" s="8" t="s">
        <v>100</v>
      </c>
      <c r="D50" s="9" t="s">
        <v>105</v>
      </c>
      <c r="E50" s="4" t="s">
        <v>103</v>
      </c>
      <c r="F50" s="8" t="s">
        <v>21</v>
      </c>
      <c r="G50" s="8">
        <v>25</v>
      </c>
      <c r="H50" s="5">
        <f>VLOOKUP(E50,'[1]A N ALLIANCE'!$B$6:$E$19,4,FALSE)</f>
        <v>155</v>
      </c>
      <c r="I50" s="5">
        <f>G50*50</f>
        <v>1250</v>
      </c>
      <c r="J50" s="5">
        <v>25</v>
      </c>
      <c r="K50" s="5">
        <f t="shared" si="0"/>
        <v>5150</v>
      </c>
      <c r="L50" s="8" t="s">
        <v>106</v>
      </c>
    </row>
    <row r="51" spans="1:12">
      <c r="A51" s="4">
        <v>48</v>
      </c>
      <c r="B51" s="8" t="s">
        <v>19</v>
      </c>
      <c r="C51" s="8" t="s">
        <v>101</v>
      </c>
      <c r="D51" s="9" t="s">
        <v>105</v>
      </c>
      <c r="E51" s="4" t="s">
        <v>102</v>
      </c>
      <c r="F51" s="8" t="s">
        <v>20</v>
      </c>
      <c r="G51" s="8">
        <v>7</v>
      </c>
      <c r="H51" s="5">
        <f>VLOOKUP(E51,'[1]A N ALLIANCE'!$B$6:$E$19,4,FALSE)</f>
        <v>98</v>
      </c>
      <c r="I51" s="5">
        <f>G51*10</f>
        <v>70</v>
      </c>
      <c r="J51" s="5">
        <v>25</v>
      </c>
      <c r="K51" s="5">
        <f t="shared" si="0"/>
        <v>781</v>
      </c>
      <c r="L51" s="8" t="s">
        <v>106</v>
      </c>
    </row>
    <row r="52" spans="1:12">
      <c r="A52" s="16" t="s">
        <v>111</v>
      </c>
      <c r="B52" s="17"/>
      <c r="C52" s="17"/>
      <c r="D52" s="17"/>
      <c r="E52" s="17"/>
      <c r="F52" s="17"/>
      <c r="G52" s="17"/>
      <c r="H52" s="17"/>
      <c r="I52" s="17"/>
      <c r="J52" s="18"/>
      <c r="K52" s="10">
        <f>SUM(K4:K51)</f>
        <v>77401</v>
      </c>
    </row>
    <row r="53" spans="1:12" s="3" customFormat="1" ht="30" customHeight="1">
      <c r="A53" s="12" t="s">
        <v>56</v>
      </c>
      <c r="B53" s="12"/>
      <c r="C53" s="12"/>
      <c r="D53" s="12"/>
      <c r="E53" s="12"/>
      <c r="F53" s="12"/>
      <c r="G53" s="12"/>
      <c r="H53" s="13"/>
      <c r="I53" s="13"/>
      <c r="J53" s="13"/>
      <c r="K53" s="13"/>
    </row>
    <row r="54" spans="1:12" s="3" customFormat="1" ht="30" customHeight="1">
      <c r="A54" s="12" t="s">
        <v>55</v>
      </c>
      <c r="B54" s="12"/>
      <c r="C54" s="12"/>
      <c r="D54" s="12"/>
      <c r="E54" s="12"/>
      <c r="F54" s="12"/>
      <c r="G54" s="12"/>
      <c r="H54" s="13"/>
      <c r="I54" s="13"/>
      <c r="J54" s="13"/>
      <c r="K54" s="13"/>
    </row>
    <row r="55" spans="1:12">
      <c r="G55" s="11">
        <f>SUM(G4:G51)</f>
        <v>413</v>
      </c>
    </row>
  </sheetData>
  <sortState ref="B4:L51">
    <sortCondition ref="B4"/>
  </sortState>
  <mergeCells count="7">
    <mergeCell ref="A53:K53"/>
    <mergeCell ref="A54:K54"/>
    <mergeCell ref="A1:G1"/>
    <mergeCell ref="A2:G2"/>
    <mergeCell ref="A52:J52"/>
    <mergeCell ref="H1:K1"/>
    <mergeCell ref="H2:K2"/>
  </mergeCells>
  <conditionalFormatting sqref="C3">
    <cfRule type="duplicateValues" dxfId="1" priority="3"/>
  </conditionalFormatting>
  <conditionalFormatting sqref="C1:C1048576">
    <cfRule type="duplicateValues" dxfId="0" priority="1"/>
  </conditionalFormatting>
  <pageMargins left="0.27559055118110237" right="0.35433070866141736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2025-02-08T03:23:56Z</cp:lastPrinted>
  <dcterms:created xsi:type="dcterms:W3CDTF">2025-02-06T04:40:21Z</dcterms:created>
  <dcterms:modified xsi:type="dcterms:W3CDTF">2025-02-11T06:53:11Z</dcterms:modified>
</cp:coreProperties>
</file>