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H31" i="1" l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J5" i="1" l="1"/>
  <c r="M5" i="1" s="1"/>
  <c r="J6" i="1"/>
  <c r="M6" i="1" s="1"/>
  <c r="J7" i="1"/>
  <c r="M7" i="1" s="1"/>
  <c r="J8" i="1"/>
  <c r="M8" i="1" s="1"/>
  <c r="J9" i="1"/>
  <c r="M9" i="1" s="1"/>
  <c r="J10" i="1"/>
  <c r="M10" i="1" s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J26" i="1"/>
  <c r="M26" i="1" s="1"/>
  <c r="J27" i="1"/>
  <c r="M27" i="1" s="1"/>
  <c r="J28" i="1"/>
  <c r="M28" i="1" s="1"/>
  <c r="J29" i="1"/>
  <c r="M29" i="1" s="1"/>
  <c r="M30" i="1" l="1"/>
</calcChain>
</file>

<file path=xl/sharedStrings.xml><?xml version="1.0" encoding="utf-8"?>
<sst xmlns="http://schemas.openxmlformats.org/spreadsheetml/2006/main" count="143" uniqueCount="81">
  <si>
    <t>DATE</t>
  </si>
  <si>
    <t>BALASORE</t>
  </si>
  <si>
    <t>ANGUL</t>
  </si>
  <si>
    <t>JAJPUR TOWN</t>
  </si>
  <si>
    <t>CTC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</si>
  <si>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</si>
  <si>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</si>
  <si>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</si>
  <si>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</si>
  <si>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</si>
  <si>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</si>
  <si>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</si>
  <si>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</si>
  <si>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</si>
  <si>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</si>
  <si>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Thanking you for your business.
PRAGATI LOGISTICS</t>
  </si>
  <si>
    <t>BARIPADA</t>
  </si>
  <si>
    <t>Kindly, verify &amp; confirm within 7 days, else GST will be filed by 20th NOVEMBER, 2025. 
GST to be paid by Consignor under Reverse Charge Mechanism(RCM) as per GST.</t>
  </si>
  <si>
    <t>SL.</t>
  </si>
  <si>
    <t>LR NO.</t>
  </si>
  <si>
    <t>INV.NO.</t>
  </si>
  <si>
    <t>04/10/2025</t>
  </si>
  <si>
    <t>PL/JA/12075</t>
  </si>
  <si>
    <t>6842</t>
  </si>
  <si>
    <t>PL/JA/12076</t>
  </si>
  <si>
    <t>6838/39/40</t>
  </si>
  <si>
    <t>08/10/2025</t>
  </si>
  <si>
    <t>PL/JA/12209</t>
  </si>
  <si>
    <t>7068/69/70</t>
  </si>
  <si>
    <t>PL/JA/12210</t>
  </si>
  <si>
    <t>7076/7077</t>
  </si>
  <si>
    <t>PL/JA/12218</t>
  </si>
  <si>
    <t>7105</t>
  </si>
  <si>
    <t>PL/JA/12219</t>
  </si>
  <si>
    <t>7112</t>
  </si>
  <si>
    <t>PL/JA/12220</t>
  </si>
  <si>
    <t>1706</t>
  </si>
  <si>
    <t>09/10/2025</t>
  </si>
  <si>
    <t>PL/JA/12296</t>
  </si>
  <si>
    <t>7546</t>
  </si>
  <si>
    <t>PL/JA/12297</t>
  </si>
  <si>
    <t>7550</t>
  </si>
  <si>
    <t>14/10/2025</t>
  </si>
  <si>
    <t>PL/JA/12540</t>
  </si>
  <si>
    <t>7844</t>
  </si>
  <si>
    <t>PL/JA/12541</t>
  </si>
  <si>
    <t>7847</t>
  </si>
  <si>
    <t>PL/JA/12545</t>
  </si>
  <si>
    <t>7726/7727/7728/7729</t>
  </si>
  <si>
    <t>PL/JA/12605</t>
  </si>
  <si>
    <t>7893</t>
  </si>
  <si>
    <t>15/10/2025</t>
  </si>
  <si>
    <t>PL/JA/12591</t>
  </si>
  <si>
    <t>7995</t>
  </si>
  <si>
    <t>PL/JA/12593</t>
  </si>
  <si>
    <t>8025</t>
  </si>
  <si>
    <t>PL/JA/12594</t>
  </si>
  <si>
    <t>8027</t>
  </si>
  <si>
    <t>PL/JA/12596</t>
  </si>
  <si>
    <t>7732</t>
  </si>
  <si>
    <t>22/10/2025</t>
  </si>
  <si>
    <t>PL/JA/12904</t>
  </si>
  <si>
    <t>8755</t>
  </si>
  <si>
    <t>PL/JA/12905</t>
  </si>
  <si>
    <t>8761</t>
  </si>
  <si>
    <t>27/10/2025</t>
  </si>
  <si>
    <t>PL/JA/13118</t>
  </si>
  <si>
    <t>9274</t>
  </si>
  <si>
    <t>PL/JA/13120</t>
  </si>
  <si>
    <t>19267</t>
  </si>
  <si>
    <t>PL/JA/13133</t>
  </si>
  <si>
    <t>8037</t>
  </si>
  <si>
    <t>PL/JA/13134</t>
  </si>
  <si>
    <t>8036</t>
  </si>
  <si>
    <t>31/10/2025</t>
  </si>
  <si>
    <t>PL/JA/13491</t>
  </si>
  <si>
    <t>9667/9668/9669</t>
  </si>
  <si>
    <t>PL/JA/13492</t>
  </si>
  <si>
    <t>9663</t>
  </si>
  <si>
    <t>(RUPEES ELEVEN THOUSAND TWO HUNDRED ELEVEN ONLY)</t>
  </si>
  <si>
    <t>Bill Date: 31/10/2025
Bill NO : 19146
Total Amount : 11211.00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</si>
</sst>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2" fontId="0" fillId="0" borderId="17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 wrapText="1"/>
    </xf>
    <xf numFmtId="2" fontId="0" fillId="0" borderId="22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7</xdr:col>
      <xdr:colOff>314326</xdr:colOff>
      <xdr:row>1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467226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abSelected="1" topLeftCell="A13" workbookViewId="0">
      <selection activeCell="R33" sqref="Q33:R33"/>
    </sheetView>
  </sheetViews>
  <sheetFormatPr defaultRowHeight="15"/>
  <cols>
    <col min="1" max="1" width="2.140625" customWidth="1"/>
    <col min="2" max="2" width="3.5703125" customWidth="1"/>
    <col min="3" max="3" width="10.7109375" bestFit="1" customWidth="1"/>
    <col min="4" max="4" width="11.7109375" bestFit="1" customWidth="1"/>
    <col min="5" max="5" width="15.7109375" style="1" bestFit="1" customWidth="1"/>
    <col min="6" max="6" width="7" customWidth="1"/>
    <col min="7" max="7" width="13.5703125" bestFit="1" customWidth="1"/>
    <col min="8" max="8" width="5.42578125" bestFit="1" customWidth="1"/>
    <col min="9" max="9" width="6.42578125" customWidth="1"/>
    <col min="10" max="10" width="6.7109375" customWidth="1"/>
    <col min="11" max="11" width="6.140625" customWidth="1"/>
    <col min="12" max="12" width="7.5703125" customWidth="1"/>
    <col min="13" max="13" width="9" customWidth="1"/>
  </cols>
  <sheetData>
    <row r="1" spans="2:16" ht="15.75" thickBot="1"/>
    <row r="2" spans="2:16" s="1" customFormat="1" ht="78" customHeight="1" thickBot="1">
      <c r="B2" s="38"/>
      <c r="C2" s="39"/>
      <c r="D2" s="39"/>
      <c r="E2" s="39"/>
      <c r="F2" s="39"/>
      <c r="G2" s="39"/>
      <c r="H2" s="39"/>
      <c r="I2" s="40" t="s">
        <v>12</v>
      </c>
      <c r="J2" s="40"/>
      <c r="K2" s="40"/>
      <c r="L2" s="40"/>
      <c r="M2" s="41"/>
      <c r="P2" s="2"/>
    </row>
    <row r="3" spans="2:16" s="1" customFormat="1" ht="66.75" customHeight="1" thickBot="1">
      <c r="B3" s="42" t="s">
        <v>13</v>
      </c>
      <c r="C3" s="43"/>
      <c r="D3" s="43"/>
      <c r="E3" s="43"/>
      <c r="F3" s="43"/>
      <c r="G3" s="43"/>
      <c r="H3" s="44"/>
      <c r="I3" s="45" t="s">
        <v>80</v>
      </c>
      <c r="J3" s="46"/>
      <c r="K3" s="46"/>
      <c r="L3" s="46"/>
      <c r="M3" s="47"/>
      <c r="O3" s="2"/>
    </row>
    <row r="4" spans="2:16" s="4" customFormat="1" ht="14.65" customHeight="1" thickBot="1">
      <c r="B4" s="20" t="s">
        <v>18</v>
      </c>
      <c r="C4" s="21" t="s">
        <v>0</v>
      </c>
      <c r="D4" s="21" t="s">
        <v>19</v>
      </c>
      <c r="E4" s="22" t="s">
        <v>20</v>
      </c>
      <c r="F4" s="21" t="s">
        <v>5</v>
      </c>
      <c r="G4" s="21" t="s">
        <v>14</v>
      </c>
      <c r="H4" s="21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4" t="s">
        <v>11</v>
      </c>
    </row>
    <row r="5" spans="2:16" s="4" customFormat="1" ht="14.65" customHeight="1">
      <c r="B5" s="15">
        <v>1</v>
      </c>
      <c r="C5" s="16" t="s">
        <v>21</v>
      </c>
      <c r="D5" s="16" t="s">
        <v>22</v>
      </c>
      <c r="E5" s="17" t="s">
        <v>23</v>
      </c>
      <c r="F5" s="16" t="s">
        <v>4</v>
      </c>
      <c r="G5" s="16" t="s">
        <v>2</v>
      </c>
      <c r="H5" s="16">
        <v>1</v>
      </c>
      <c r="I5" s="18">
        <f>VLOOKUP(G5,'[1]ARISTO PHARMASEUTICALS'!$C$3:$E$52,3,FALSE)</f>
        <v>33.81</v>
      </c>
      <c r="J5" s="18">
        <f t="shared" ref="J5:J29" si="0">H5*I5*20%</f>
        <v>6.7620000000000005</v>
      </c>
      <c r="K5" s="18">
        <f t="shared" ref="K5:K29" si="1">H5*2</f>
        <v>2</v>
      </c>
      <c r="L5" s="18">
        <v>35</v>
      </c>
      <c r="M5" s="19">
        <f t="shared" ref="M5:M29" si="2">H5*I5+J5+K5+L5</f>
        <v>77.572000000000003</v>
      </c>
    </row>
    <row r="6" spans="2:16" s="4" customFormat="1" ht="14.65" customHeight="1">
      <c r="B6" s="8">
        <v>2</v>
      </c>
      <c r="C6" s="5" t="s">
        <v>21</v>
      </c>
      <c r="D6" s="5" t="s">
        <v>24</v>
      </c>
      <c r="E6" s="6" t="s">
        <v>25</v>
      </c>
      <c r="F6" s="5" t="s">
        <v>4</v>
      </c>
      <c r="G6" s="5" t="s">
        <v>2</v>
      </c>
      <c r="H6" s="5">
        <v>9</v>
      </c>
      <c r="I6" s="7">
        <f>VLOOKUP(G6,'[1]ARISTO PHARMASEUTICALS'!$C$3:$E$52,3,FALSE)</f>
        <v>33.81</v>
      </c>
      <c r="J6" s="7">
        <f t="shared" si="0"/>
        <v>60.858000000000004</v>
      </c>
      <c r="K6" s="7">
        <f t="shared" si="1"/>
        <v>18</v>
      </c>
      <c r="L6" s="7">
        <v>35</v>
      </c>
      <c r="M6" s="9">
        <f t="shared" si="2"/>
        <v>418.14800000000002</v>
      </c>
    </row>
    <row r="7" spans="2:16" s="4" customFormat="1" ht="14.65" customHeight="1">
      <c r="B7" s="8">
        <v>3</v>
      </c>
      <c r="C7" s="5" t="s">
        <v>26</v>
      </c>
      <c r="D7" s="5" t="s">
        <v>27</v>
      </c>
      <c r="E7" s="6" t="s">
        <v>28</v>
      </c>
      <c r="F7" s="5" t="s">
        <v>4</v>
      </c>
      <c r="G7" s="5" t="s">
        <v>16</v>
      </c>
      <c r="H7" s="5">
        <v>21</v>
      </c>
      <c r="I7" s="7">
        <f>VLOOKUP(G7,'[1]ARISTO PHARMASEUTICALS'!$C$3:$E$52,3,FALSE)</f>
        <v>26.35</v>
      </c>
      <c r="J7" s="7">
        <f t="shared" si="0"/>
        <v>110.67000000000002</v>
      </c>
      <c r="K7" s="7">
        <f t="shared" si="1"/>
        <v>42</v>
      </c>
      <c r="L7" s="7">
        <v>35</v>
      </c>
      <c r="M7" s="9">
        <f t="shared" si="2"/>
        <v>741.02</v>
      </c>
    </row>
    <row r="8" spans="2:16" s="4" customFormat="1" ht="14.65" customHeight="1">
      <c r="B8" s="8">
        <v>4</v>
      </c>
      <c r="C8" s="5" t="s">
        <v>26</v>
      </c>
      <c r="D8" s="5" t="s">
        <v>29</v>
      </c>
      <c r="E8" s="6" t="s">
        <v>30</v>
      </c>
      <c r="F8" s="5" t="s">
        <v>4</v>
      </c>
      <c r="G8" s="5" t="s">
        <v>16</v>
      </c>
      <c r="H8" s="5">
        <v>1</v>
      </c>
      <c r="I8" s="7">
        <f>VLOOKUP(G8,'[1]ARISTO PHARMASEUTICALS'!$C$3:$E$52,3,FALSE)</f>
        <v>26.35</v>
      </c>
      <c r="J8" s="7">
        <f t="shared" si="0"/>
        <v>5.2700000000000005</v>
      </c>
      <c r="K8" s="7">
        <f t="shared" si="1"/>
        <v>2</v>
      </c>
      <c r="L8" s="7">
        <v>35</v>
      </c>
      <c r="M8" s="9">
        <f t="shared" si="2"/>
        <v>68.62</v>
      </c>
    </row>
    <row r="9" spans="2:16" s="4" customFormat="1" ht="14.65" customHeight="1">
      <c r="B9" s="8">
        <v>5</v>
      </c>
      <c r="C9" s="5" t="s">
        <v>26</v>
      </c>
      <c r="D9" s="5" t="s">
        <v>31</v>
      </c>
      <c r="E9" s="6" t="s">
        <v>32</v>
      </c>
      <c r="F9" s="5" t="s">
        <v>4</v>
      </c>
      <c r="G9" s="5" t="s">
        <v>2</v>
      </c>
      <c r="H9" s="5">
        <v>4</v>
      </c>
      <c r="I9" s="7">
        <f>VLOOKUP(G9,'[1]ARISTO PHARMASEUTICALS'!$C$3:$E$52,3,FALSE)</f>
        <v>33.81</v>
      </c>
      <c r="J9" s="7">
        <f t="shared" si="0"/>
        <v>27.048000000000002</v>
      </c>
      <c r="K9" s="7">
        <f t="shared" si="1"/>
        <v>8</v>
      </c>
      <c r="L9" s="7">
        <v>35</v>
      </c>
      <c r="M9" s="9">
        <f t="shared" si="2"/>
        <v>205.28800000000001</v>
      </c>
    </row>
    <row r="10" spans="2:16" s="4" customFormat="1" ht="14.65" customHeight="1">
      <c r="B10" s="8">
        <v>6</v>
      </c>
      <c r="C10" s="5" t="s">
        <v>26</v>
      </c>
      <c r="D10" s="5" t="s">
        <v>33</v>
      </c>
      <c r="E10" s="6" t="s">
        <v>34</v>
      </c>
      <c r="F10" s="5" t="s">
        <v>4</v>
      </c>
      <c r="G10" s="5" t="s">
        <v>2</v>
      </c>
      <c r="H10" s="5">
        <v>1</v>
      </c>
      <c r="I10" s="7">
        <f>VLOOKUP(G10,'[1]ARISTO PHARMASEUTICALS'!$C$3:$E$52,3,FALSE)</f>
        <v>33.81</v>
      </c>
      <c r="J10" s="7">
        <f t="shared" si="0"/>
        <v>6.7620000000000005</v>
      </c>
      <c r="K10" s="7">
        <f t="shared" si="1"/>
        <v>2</v>
      </c>
      <c r="L10" s="7">
        <v>35</v>
      </c>
      <c r="M10" s="9">
        <f t="shared" si="2"/>
        <v>77.572000000000003</v>
      </c>
    </row>
    <row r="11" spans="2:16" s="4" customFormat="1" ht="14.65" customHeight="1">
      <c r="B11" s="8">
        <v>7</v>
      </c>
      <c r="C11" s="5" t="s">
        <v>26</v>
      </c>
      <c r="D11" s="5" t="s">
        <v>35</v>
      </c>
      <c r="E11" s="6" t="s">
        <v>36</v>
      </c>
      <c r="F11" s="5" t="s">
        <v>4</v>
      </c>
      <c r="G11" s="5" t="s">
        <v>2</v>
      </c>
      <c r="H11" s="5">
        <v>28</v>
      </c>
      <c r="I11" s="7">
        <f>VLOOKUP(G11,'[1]ARISTO PHARMASEUTICALS'!$C$3:$E$52,3,FALSE)</f>
        <v>33.81</v>
      </c>
      <c r="J11" s="7">
        <f t="shared" si="0"/>
        <v>189.33600000000001</v>
      </c>
      <c r="K11" s="7">
        <f t="shared" si="1"/>
        <v>56</v>
      </c>
      <c r="L11" s="7">
        <v>35</v>
      </c>
      <c r="M11" s="9">
        <f t="shared" si="2"/>
        <v>1227.0160000000001</v>
      </c>
    </row>
    <row r="12" spans="2:16" s="4" customFormat="1" ht="14.65" customHeight="1">
      <c r="B12" s="8">
        <v>8</v>
      </c>
      <c r="C12" s="5" t="s">
        <v>37</v>
      </c>
      <c r="D12" s="5" t="s">
        <v>38</v>
      </c>
      <c r="E12" s="6" t="s">
        <v>39</v>
      </c>
      <c r="F12" s="5" t="s">
        <v>4</v>
      </c>
      <c r="G12" s="5" t="s">
        <v>1</v>
      </c>
      <c r="H12" s="5">
        <v>2</v>
      </c>
      <c r="I12" s="7">
        <f>VLOOKUP(G12,'[1]ARISTO PHARMASEUTICALS'!$C$3:$E$52,3,FALSE)</f>
        <v>26.35</v>
      </c>
      <c r="J12" s="7">
        <f t="shared" si="0"/>
        <v>10.540000000000001</v>
      </c>
      <c r="K12" s="7">
        <f t="shared" si="1"/>
        <v>4</v>
      </c>
      <c r="L12" s="7">
        <v>35</v>
      </c>
      <c r="M12" s="9">
        <f t="shared" si="2"/>
        <v>102.24000000000001</v>
      </c>
    </row>
    <row r="13" spans="2:16" s="4" customFormat="1" ht="14.65" customHeight="1">
      <c r="B13" s="8">
        <v>9</v>
      </c>
      <c r="C13" s="5" t="s">
        <v>37</v>
      </c>
      <c r="D13" s="5" t="s">
        <v>40</v>
      </c>
      <c r="E13" s="6" t="s">
        <v>41</v>
      </c>
      <c r="F13" s="5" t="s">
        <v>4</v>
      </c>
      <c r="G13" s="5" t="s">
        <v>1</v>
      </c>
      <c r="H13" s="5">
        <v>2</v>
      </c>
      <c r="I13" s="7">
        <f>VLOOKUP(G13,'[1]ARISTO PHARMASEUTICALS'!$C$3:$E$52,3,FALSE)</f>
        <v>26.35</v>
      </c>
      <c r="J13" s="7">
        <f t="shared" si="0"/>
        <v>10.540000000000001</v>
      </c>
      <c r="K13" s="7">
        <f t="shared" si="1"/>
        <v>4</v>
      </c>
      <c r="L13" s="7">
        <v>35</v>
      </c>
      <c r="M13" s="9">
        <f t="shared" si="2"/>
        <v>102.24000000000001</v>
      </c>
    </row>
    <row r="14" spans="2:16" s="4" customFormat="1" ht="14.65" customHeight="1">
      <c r="B14" s="8">
        <v>10</v>
      </c>
      <c r="C14" s="5" t="s">
        <v>42</v>
      </c>
      <c r="D14" s="5" t="s">
        <v>43</v>
      </c>
      <c r="E14" s="6" t="s">
        <v>44</v>
      </c>
      <c r="F14" s="5" t="s">
        <v>4</v>
      </c>
      <c r="G14" s="5" t="s">
        <v>16</v>
      </c>
      <c r="H14" s="5">
        <v>10</v>
      </c>
      <c r="I14" s="7">
        <f>VLOOKUP(G14,'[1]ARISTO PHARMASEUTICALS'!$C$3:$E$52,3,FALSE)</f>
        <v>26.35</v>
      </c>
      <c r="J14" s="7">
        <f t="shared" si="0"/>
        <v>52.7</v>
      </c>
      <c r="K14" s="7">
        <f t="shared" si="1"/>
        <v>20</v>
      </c>
      <c r="L14" s="7">
        <v>35</v>
      </c>
      <c r="M14" s="9">
        <f t="shared" si="2"/>
        <v>371.2</v>
      </c>
    </row>
    <row r="15" spans="2:16" s="4" customFormat="1" ht="14.65" customHeight="1">
      <c r="B15" s="8">
        <v>11</v>
      </c>
      <c r="C15" s="5" t="s">
        <v>42</v>
      </c>
      <c r="D15" s="5" t="s">
        <v>45</v>
      </c>
      <c r="E15" s="6" t="s">
        <v>46</v>
      </c>
      <c r="F15" s="5" t="s">
        <v>4</v>
      </c>
      <c r="G15" s="5" t="s">
        <v>16</v>
      </c>
      <c r="H15" s="5">
        <v>5</v>
      </c>
      <c r="I15" s="7">
        <f>VLOOKUP(G15,'[1]ARISTO PHARMASEUTICALS'!$C$3:$E$52,3,FALSE)</f>
        <v>26.35</v>
      </c>
      <c r="J15" s="7">
        <f t="shared" si="0"/>
        <v>26.35</v>
      </c>
      <c r="K15" s="7">
        <f t="shared" si="1"/>
        <v>10</v>
      </c>
      <c r="L15" s="7">
        <v>35</v>
      </c>
      <c r="M15" s="9">
        <f t="shared" si="2"/>
        <v>203.1</v>
      </c>
    </row>
    <row r="16" spans="2:16" s="4" customFormat="1" ht="14.65" customHeight="1">
      <c r="B16" s="8">
        <v>12</v>
      </c>
      <c r="C16" s="5" t="s">
        <v>42</v>
      </c>
      <c r="D16" s="5" t="s">
        <v>47</v>
      </c>
      <c r="E16" s="6" t="s">
        <v>48</v>
      </c>
      <c r="F16" s="5" t="s">
        <v>4</v>
      </c>
      <c r="G16" s="5" t="s">
        <v>3</v>
      </c>
      <c r="H16" s="5">
        <v>22</v>
      </c>
      <c r="I16" s="7">
        <f>VLOOKUP(G16,'[1]ARISTO PHARMASEUTICALS'!$C$3:$E$52,3,FALSE)</f>
        <v>38.630000000000003</v>
      </c>
      <c r="J16" s="7">
        <f t="shared" si="0"/>
        <v>169.97200000000001</v>
      </c>
      <c r="K16" s="7">
        <f t="shared" si="1"/>
        <v>44</v>
      </c>
      <c r="L16" s="7">
        <v>35</v>
      </c>
      <c r="M16" s="9">
        <f t="shared" si="2"/>
        <v>1098.8319999999999</v>
      </c>
    </row>
    <row r="17" spans="2:13" s="4" customFormat="1" ht="14.65" customHeight="1">
      <c r="B17" s="8">
        <v>13</v>
      </c>
      <c r="C17" s="5" t="s">
        <v>42</v>
      </c>
      <c r="D17" s="5" t="s">
        <v>49</v>
      </c>
      <c r="E17" s="6" t="s">
        <v>50</v>
      </c>
      <c r="F17" s="5" t="s">
        <v>4</v>
      </c>
      <c r="G17" s="5" t="s">
        <v>2</v>
      </c>
      <c r="H17" s="5">
        <v>1</v>
      </c>
      <c r="I17" s="7">
        <f>VLOOKUP(G17,'[1]ARISTO PHARMASEUTICALS'!$C$3:$E$52,3,FALSE)</f>
        <v>33.81</v>
      </c>
      <c r="J17" s="7">
        <f t="shared" si="0"/>
        <v>6.7620000000000005</v>
      </c>
      <c r="K17" s="7">
        <f t="shared" si="1"/>
        <v>2</v>
      </c>
      <c r="L17" s="7">
        <v>35</v>
      </c>
      <c r="M17" s="9">
        <f t="shared" si="2"/>
        <v>77.572000000000003</v>
      </c>
    </row>
    <row r="18" spans="2:13" s="4" customFormat="1" ht="14.65" customHeight="1">
      <c r="B18" s="8">
        <v>14</v>
      </c>
      <c r="C18" s="5" t="s">
        <v>51</v>
      </c>
      <c r="D18" s="5" t="s">
        <v>52</v>
      </c>
      <c r="E18" s="6" t="s">
        <v>53</v>
      </c>
      <c r="F18" s="5" t="s">
        <v>4</v>
      </c>
      <c r="G18" s="5" t="s">
        <v>3</v>
      </c>
      <c r="H18" s="5">
        <v>31</v>
      </c>
      <c r="I18" s="7">
        <f>VLOOKUP(G18,'[1]ARISTO PHARMASEUTICALS'!$C$3:$E$52,3,FALSE)</f>
        <v>38.630000000000003</v>
      </c>
      <c r="J18" s="7">
        <f t="shared" si="0"/>
        <v>239.506</v>
      </c>
      <c r="K18" s="7">
        <f t="shared" si="1"/>
        <v>62</v>
      </c>
      <c r="L18" s="7">
        <v>35</v>
      </c>
      <c r="M18" s="9">
        <f t="shared" si="2"/>
        <v>1534.0360000000001</v>
      </c>
    </row>
    <row r="19" spans="2:13" s="4" customFormat="1" ht="14.65" customHeight="1">
      <c r="B19" s="8">
        <v>15</v>
      </c>
      <c r="C19" s="5" t="s">
        <v>51</v>
      </c>
      <c r="D19" s="5" t="s">
        <v>54</v>
      </c>
      <c r="E19" s="6" t="s">
        <v>55</v>
      </c>
      <c r="F19" s="5" t="s">
        <v>4</v>
      </c>
      <c r="G19" s="5" t="s">
        <v>3</v>
      </c>
      <c r="H19" s="5">
        <v>2</v>
      </c>
      <c r="I19" s="7">
        <f>VLOOKUP(G19,'[1]ARISTO PHARMASEUTICALS'!$C$3:$E$52,3,FALSE)</f>
        <v>38.630000000000003</v>
      </c>
      <c r="J19" s="7">
        <f t="shared" si="0"/>
        <v>15.452000000000002</v>
      </c>
      <c r="K19" s="7">
        <f t="shared" si="1"/>
        <v>4</v>
      </c>
      <c r="L19" s="7">
        <v>35</v>
      </c>
      <c r="M19" s="9">
        <f t="shared" si="2"/>
        <v>131.71199999999999</v>
      </c>
    </row>
    <row r="20" spans="2:13" s="4" customFormat="1" ht="14.65" customHeight="1">
      <c r="B20" s="8">
        <v>16</v>
      </c>
      <c r="C20" s="5" t="s">
        <v>51</v>
      </c>
      <c r="D20" s="5" t="s">
        <v>56</v>
      </c>
      <c r="E20" s="6" t="s">
        <v>57</v>
      </c>
      <c r="F20" s="5" t="s">
        <v>4</v>
      </c>
      <c r="G20" s="5" t="s">
        <v>3</v>
      </c>
      <c r="H20" s="5">
        <v>2</v>
      </c>
      <c r="I20" s="7">
        <f>VLOOKUP(G20,'[1]ARISTO PHARMASEUTICALS'!$C$3:$E$52,3,FALSE)</f>
        <v>38.630000000000003</v>
      </c>
      <c r="J20" s="7">
        <f t="shared" si="0"/>
        <v>15.452000000000002</v>
      </c>
      <c r="K20" s="7">
        <f t="shared" si="1"/>
        <v>4</v>
      </c>
      <c r="L20" s="7">
        <v>35</v>
      </c>
      <c r="M20" s="9">
        <f t="shared" si="2"/>
        <v>131.71199999999999</v>
      </c>
    </row>
    <row r="21" spans="2:13" s="4" customFormat="1" ht="14.65" customHeight="1">
      <c r="B21" s="8">
        <v>17</v>
      </c>
      <c r="C21" s="5" t="s">
        <v>51</v>
      </c>
      <c r="D21" s="5" t="s">
        <v>58</v>
      </c>
      <c r="E21" s="6" t="s">
        <v>59</v>
      </c>
      <c r="F21" s="5" t="s">
        <v>4</v>
      </c>
      <c r="G21" s="5" t="s">
        <v>3</v>
      </c>
      <c r="H21" s="5">
        <v>3</v>
      </c>
      <c r="I21" s="7">
        <f>VLOOKUP(G21,'[1]ARISTO PHARMASEUTICALS'!$C$3:$E$52,3,FALSE)</f>
        <v>38.630000000000003</v>
      </c>
      <c r="J21" s="7">
        <f t="shared" si="0"/>
        <v>23.178000000000004</v>
      </c>
      <c r="K21" s="7">
        <f t="shared" si="1"/>
        <v>6</v>
      </c>
      <c r="L21" s="7">
        <v>35</v>
      </c>
      <c r="M21" s="9">
        <f t="shared" si="2"/>
        <v>180.06800000000001</v>
      </c>
    </row>
    <row r="22" spans="2:13" s="4" customFormat="1" ht="14.65" customHeight="1">
      <c r="B22" s="8">
        <v>18</v>
      </c>
      <c r="C22" s="5" t="s">
        <v>60</v>
      </c>
      <c r="D22" s="5" t="s">
        <v>61</v>
      </c>
      <c r="E22" s="6" t="s">
        <v>62</v>
      </c>
      <c r="F22" s="5" t="s">
        <v>4</v>
      </c>
      <c r="G22" s="5" t="s">
        <v>16</v>
      </c>
      <c r="H22" s="5">
        <v>33</v>
      </c>
      <c r="I22" s="7">
        <f>VLOOKUP(G22,'[1]ARISTO PHARMASEUTICALS'!$C$3:$E$52,3,FALSE)</f>
        <v>26.35</v>
      </c>
      <c r="J22" s="7">
        <f t="shared" si="0"/>
        <v>173.91000000000003</v>
      </c>
      <c r="K22" s="7">
        <f t="shared" si="1"/>
        <v>66</v>
      </c>
      <c r="L22" s="7">
        <v>35</v>
      </c>
      <c r="M22" s="9">
        <f t="shared" si="2"/>
        <v>1144.46</v>
      </c>
    </row>
    <row r="23" spans="2:13" s="4" customFormat="1" ht="14.65" customHeight="1">
      <c r="B23" s="8">
        <v>19</v>
      </c>
      <c r="C23" s="5" t="s">
        <v>60</v>
      </c>
      <c r="D23" s="5" t="s">
        <v>63</v>
      </c>
      <c r="E23" s="6" t="s">
        <v>64</v>
      </c>
      <c r="F23" s="5" t="s">
        <v>4</v>
      </c>
      <c r="G23" s="5" t="s">
        <v>16</v>
      </c>
      <c r="H23" s="5">
        <v>3</v>
      </c>
      <c r="I23" s="7">
        <f>VLOOKUP(G23,'[1]ARISTO PHARMASEUTICALS'!$C$3:$E$52,3,FALSE)</f>
        <v>26.35</v>
      </c>
      <c r="J23" s="7">
        <f t="shared" si="0"/>
        <v>15.810000000000002</v>
      </c>
      <c r="K23" s="7">
        <f t="shared" si="1"/>
        <v>6</v>
      </c>
      <c r="L23" s="7">
        <v>35</v>
      </c>
      <c r="M23" s="9">
        <f t="shared" si="2"/>
        <v>135.86000000000001</v>
      </c>
    </row>
    <row r="24" spans="2:13" s="4" customFormat="1" ht="14.65" customHeight="1">
      <c r="B24" s="8">
        <v>20</v>
      </c>
      <c r="C24" s="5" t="s">
        <v>65</v>
      </c>
      <c r="D24" s="5" t="s">
        <v>66</v>
      </c>
      <c r="E24" s="6" t="s">
        <v>67</v>
      </c>
      <c r="F24" s="5" t="s">
        <v>4</v>
      </c>
      <c r="G24" s="5" t="s">
        <v>3</v>
      </c>
      <c r="H24" s="5">
        <v>6</v>
      </c>
      <c r="I24" s="7">
        <f>VLOOKUP(G24,'[1]ARISTO PHARMASEUTICALS'!$C$3:$E$52,3,FALSE)</f>
        <v>38.630000000000003</v>
      </c>
      <c r="J24" s="7">
        <f t="shared" si="0"/>
        <v>46.356000000000009</v>
      </c>
      <c r="K24" s="7">
        <f t="shared" si="1"/>
        <v>12</v>
      </c>
      <c r="L24" s="7">
        <v>35</v>
      </c>
      <c r="M24" s="9">
        <f t="shared" si="2"/>
        <v>325.13600000000002</v>
      </c>
    </row>
    <row r="25" spans="2:13" s="4" customFormat="1" ht="14.65" customHeight="1">
      <c r="B25" s="8">
        <v>21</v>
      </c>
      <c r="C25" s="5" t="s">
        <v>65</v>
      </c>
      <c r="D25" s="5" t="s">
        <v>68</v>
      </c>
      <c r="E25" s="6" t="s">
        <v>69</v>
      </c>
      <c r="F25" s="5" t="s">
        <v>4</v>
      </c>
      <c r="G25" s="5" t="s">
        <v>3</v>
      </c>
      <c r="H25" s="5">
        <v>45</v>
      </c>
      <c r="I25" s="7">
        <f>VLOOKUP(G25,'[1]ARISTO PHARMASEUTICALS'!$C$3:$E$52,3,FALSE)</f>
        <v>38.630000000000003</v>
      </c>
      <c r="J25" s="7">
        <f t="shared" si="0"/>
        <v>347.67000000000007</v>
      </c>
      <c r="K25" s="7">
        <f t="shared" si="1"/>
        <v>90</v>
      </c>
      <c r="L25" s="7">
        <v>35</v>
      </c>
      <c r="M25" s="9">
        <f t="shared" si="2"/>
        <v>2211.0200000000004</v>
      </c>
    </row>
    <row r="26" spans="2:13" s="4" customFormat="1" ht="14.65" customHeight="1">
      <c r="B26" s="8">
        <v>22</v>
      </c>
      <c r="C26" s="5" t="s">
        <v>65</v>
      </c>
      <c r="D26" s="5" t="s">
        <v>70</v>
      </c>
      <c r="E26" s="6" t="s">
        <v>71</v>
      </c>
      <c r="F26" s="5" t="s">
        <v>4</v>
      </c>
      <c r="G26" s="5" t="s">
        <v>1</v>
      </c>
      <c r="H26" s="5">
        <v>5</v>
      </c>
      <c r="I26" s="7">
        <f>VLOOKUP(G26,'[1]ARISTO PHARMASEUTICALS'!$C$3:$E$52,3,FALSE)</f>
        <v>26.35</v>
      </c>
      <c r="J26" s="7">
        <f t="shared" si="0"/>
        <v>26.35</v>
      </c>
      <c r="K26" s="7">
        <f t="shared" si="1"/>
        <v>10</v>
      </c>
      <c r="L26" s="7">
        <v>35</v>
      </c>
      <c r="M26" s="9">
        <f t="shared" si="2"/>
        <v>203.1</v>
      </c>
    </row>
    <row r="27" spans="2:13" s="4" customFormat="1" ht="14.65" customHeight="1">
      <c r="B27" s="8">
        <v>23</v>
      </c>
      <c r="C27" s="5" t="s">
        <v>65</v>
      </c>
      <c r="D27" s="5" t="s">
        <v>72</v>
      </c>
      <c r="E27" s="6" t="s">
        <v>73</v>
      </c>
      <c r="F27" s="5" t="s">
        <v>4</v>
      </c>
      <c r="G27" s="5" t="s">
        <v>1</v>
      </c>
      <c r="H27" s="5">
        <v>5</v>
      </c>
      <c r="I27" s="7">
        <f>VLOOKUP(G27,'[1]ARISTO PHARMASEUTICALS'!$C$3:$E$52,3,FALSE)</f>
        <v>26.35</v>
      </c>
      <c r="J27" s="7">
        <f t="shared" si="0"/>
        <v>26.35</v>
      </c>
      <c r="K27" s="7">
        <f t="shared" si="1"/>
        <v>10</v>
      </c>
      <c r="L27" s="7">
        <v>35</v>
      </c>
      <c r="M27" s="9">
        <f t="shared" si="2"/>
        <v>203.1</v>
      </c>
    </row>
    <row r="28" spans="2:13" s="4" customFormat="1">
      <c r="B28" s="8">
        <v>24</v>
      </c>
      <c r="C28" s="5" t="s">
        <v>74</v>
      </c>
      <c r="D28" s="5" t="s">
        <v>75</v>
      </c>
      <c r="E28" s="6" t="s">
        <v>76</v>
      </c>
      <c r="F28" s="5" t="s">
        <v>4</v>
      </c>
      <c r="G28" s="5" t="s">
        <v>2</v>
      </c>
      <c r="H28" s="5">
        <v>1</v>
      </c>
      <c r="I28" s="7">
        <f>VLOOKUP(G28,'[1]ARISTO PHARMASEUTICALS'!$C$3:$E$52,3,FALSE)</f>
        <v>33.81</v>
      </c>
      <c r="J28" s="7">
        <f t="shared" si="0"/>
        <v>6.7620000000000005</v>
      </c>
      <c r="K28" s="7">
        <f t="shared" si="1"/>
        <v>2</v>
      </c>
      <c r="L28" s="7">
        <v>35</v>
      </c>
      <c r="M28" s="9">
        <f t="shared" si="2"/>
        <v>77.572000000000003</v>
      </c>
    </row>
    <row r="29" spans="2:13" s="4" customFormat="1" ht="14.65" customHeight="1" thickBot="1">
      <c r="B29" s="25">
        <v>25</v>
      </c>
      <c r="C29" s="26" t="s">
        <v>74</v>
      </c>
      <c r="D29" s="26" t="s">
        <v>77</v>
      </c>
      <c r="E29" s="27" t="s">
        <v>78</v>
      </c>
      <c r="F29" s="26" t="s">
        <v>4</v>
      </c>
      <c r="G29" s="26" t="s">
        <v>2</v>
      </c>
      <c r="H29" s="26">
        <v>3</v>
      </c>
      <c r="I29" s="28">
        <f>VLOOKUP(G29,'[1]ARISTO PHARMASEUTICALS'!$C$3:$E$52,3,FALSE)</f>
        <v>33.81</v>
      </c>
      <c r="J29" s="28">
        <f t="shared" si="0"/>
        <v>20.286000000000001</v>
      </c>
      <c r="K29" s="28">
        <f t="shared" si="1"/>
        <v>6</v>
      </c>
      <c r="L29" s="28">
        <v>35</v>
      </c>
      <c r="M29" s="29">
        <f t="shared" si="2"/>
        <v>162.71600000000001</v>
      </c>
    </row>
    <row r="30" spans="2:13" s="4" customFormat="1" ht="14.65" customHeight="1" thickBot="1">
      <c r="B30" s="48" t="s">
        <v>79</v>
      </c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10">
        <f>ROUND(SUM(M5:M29),0)</f>
        <v>11211</v>
      </c>
    </row>
    <row r="31" spans="2:13" s="4" customFormat="1" ht="14.65" customHeight="1" thickBot="1">
      <c r="B31" s="11"/>
      <c r="E31" s="12"/>
      <c r="H31" s="14">
        <f>SUM(H5:H29)</f>
        <v>246</v>
      </c>
      <c r="I31" s="13"/>
      <c r="J31" s="13"/>
      <c r="K31" s="13"/>
      <c r="L31" s="13"/>
      <c r="M31" s="13"/>
    </row>
    <row r="32" spans="2:13" s="3" customFormat="1" ht="33" customHeight="1">
      <c r="B32" s="30" t="s">
        <v>17</v>
      </c>
      <c r="C32" s="31"/>
      <c r="D32" s="31"/>
      <c r="E32" s="31"/>
      <c r="F32" s="31"/>
      <c r="G32" s="31"/>
      <c r="H32" s="31"/>
      <c r="I32" s="32"/>
      <c r="J32" s="32"/>
      <c r="K32" s="32"/>
      <c r="L32" s="32"/>
      <c r="M32" s="33"/>
    </row>
    <row r="33" spans="2:13" s="3" customFormat="1" ht="60.75" customHeight="1" thickBot="1">
      <c r="B33" s="34" t="s">
        <v>15</v>
      </c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7"/>
    </row>
  </sheetData>
  <mergeCells count="7">
    <mergeCell ref="B32:M32"/>
    <mergeCell ref="B33:M33"/>
    <mergeCell ref="B2:H2"/>
    <mergeCell ref="I2:M2"/>
    <mergeCell ref="B3:H3"/>
    <mergeCell ref="I3:M3"/>
    <mergeCell ref="B30:L30"/>
  </mergeCells>
  <conditionalFormatting sqref="D2:D3">
    <cfRule type="duplicateValues" dxfId="3" priority="3"/>
    <cfRule type="duplicateValues" dxfId="2" priority="4"/>
  </conditionalFormatting>
  <conditionalFormatting sqref="D32:D33">
    <cfRule type="duplicateValues" dxfId="1" priority="5"/>
    <cfRule type="duplicateValues" dxfId="0" priority="6"/>
  </conditionalFormatting>
  <pageMargins left="0.27559055118110237" right="0.19685039370078741" top="0.35433070866141736" bottom="0.43307086614173229" header="0.19685039370078741" footer="0.19685039370078741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2025-11-07T08:27:10Z</cp:lastPrinted>
  <dcterms:created xsi:type="dcterms:W3CDTF">2025-07-16T08:29:10Z</dcterms:created>
  <dcterms:modified xsi:type="dcterms:W3CDTF">2025-11-07T08:27:48Z</dcterms:modified>
</cp:coreProperties>
</file>