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Invoice!$A$3:$N$64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5" i="2" l="1"/>
  <c r="J5" i="2"/>
  <c r="I5" i="2"/>
  <c r="H5" i="2"/>
  <c r="L4" i="2"/>
  <c r="J4" i="2"/>
  <c r="I4" i="2"/>
  <c r="H4" i="2"/>
  <c r="L3" i="2"/>
  <c r="J3" i="2"/>
  <c r="I3" i="2"/>
  <c r="H3" i="2"/>
  <c r="G64" i="1"/>
  <c r="L63" i="1"/>
  <c r="L62" i="1"/>
  <c r="J62" i="1"/>
  <c r="I62" i="1"/>
  <c r="H62" i="1"/>
  <c r="L61" i="1"/>
  <c r="J61" i="1"/>
  <c r="I61" i="1"/>
  <c r="H61" i="1"/>
  <c r="L60" i="1"/>
  <c r="J60" i="1"/>
  <c r="I60" i="1"/>
  <c r="H60" i="1"/>
  <c r="L59" i="1"/>
  <c r="J59" i="1"/>
  <c r="I59" i="1"/>
  <c r="H59" i="1"/>
  <c r="L58" i="1"/>
  <c r="J58" i="1"/>
  <c r="I58" i="1"/>
  <c r="H58" i="1"/>
  <c r="L57" i="1"/>
  <c r="J57" i="1"/>
  <c r="I57" i="1"/>
  <c r="H57" i="1"/>
  <c r="L56" i="1"/>
  <c r="J56" i="1"/>
  <c r="I56" i="1"/>
  <c r="H56" i="1"/>
  <c r="L55" i="1"/>
  <c r="J55" i="1"/>
  <c r="I55" i="1"/>
  <c r="H55" i="1"/>
  <c r="L54" i="1"/>
  <c r="J54" i="1"/>
  <c r="I54" i="1"/>
  <c r="H54" i="1"/>
  <c r="L53" i="1"/>
  <c r="J53" i="1"/>
  <c r="I53" i="1"/>
  <c r="H53" i="1"/>
  <c r="L52" i="1"/>
  <c r="J52" i="1"/>
  <c r="I52" i="1"/>
  <c r="H52" i="1"/>
  <c r="L51" i="1"/>
  <c r="J51" i="1"/>
  <c r="I51" i="1"/>
  <c r="H51" i="1"/>
  <c r="L50" i="1"/>
  <c r="J50" i="1"/>
  <c r="I50" i="1"/>
  <c r="H50" i="1"/>
  <c r="L49" i="1"/>
  <c r="J49" i="1"/>
  <c r="I49" i="1"/>
  <c r="H49" i="1"/>
  <c r="L48" i="1"/>
  <c r="J48" i="1"/>
  <c r="I48" i="1"/>
  <c r="H48" i="1"/>
  <c r="L47" i="1"/>
  <c r="J47" i="1"/>
  <c r="I47" i="1"/>
  <c r="H47" i="1"/>
  <c r="L46" i="1"/>
  <c r="J46" i="1"/>
  <c r="I46" i="1"/>
  <c r="H46" i="1"/>
  <c r="L45" i="1"/>
  <c r="J45" i="1"/>
  <c r="I45" i="1"/>
  <c r="H45" i="1"/>
  <c r="L44" i="1"/>
  <c r="J44" i="1"/>
  <c r="I44" i="1"/>
  <c r="H44" i="1"/>
  <c r="L43" i="1"/>
  <c r="J43" i="1"/>
  <c r="I43" i="1"/>
  <c r="H43" i="1"/>
  <c r="L42" i="1"/>
  <c r="J42" i="1"/>
  <c r="I42" i="1"/>
  <c r="H42" i="1"/>
  <c r="L41" i="1"/>
  <c r="J41" i="1"/>
  <c r="I41" i="1"/>
  <c r="H41" i="1"/>
  <c r="L40" i="1"/>
  <c r="J40" i="1"/>
  <c r="I40" i="1"/>
  <c r="H40" i="1"/>
  <c r="L39" i="1"/>
  <c r="J39" i="1"/>
  <c r="I39" i="1"/>
  <c r="H39" i="1"/>
  <c r="L38" i="1"/>
  <c r="J38" i="1"/>
  <c r="I38" i="1"/>
  <c r="H38" i="1"/>
  <c r="L37" i="1"/>
  <c r="J37" i="1"/>
  <c r="I37" i="1"/>
  <c r="H37" i="1"/>
  <c r="L36" i="1"/>
  <c r="J36" i="1"/>
  <c r="I36" i="1"/>
  <c r="H36" i="1"/>
  <c r="L35" i="1"/>
  <c r="J35" i="1"/>
  <c r="I35" i="1"/>
  <c r="H35" i="1"/>
  <c r="L34" i="1"/>
  <c r="J34" i="1"/>
  <c r="I34" i="1"/>
  <c r="H34" i="1"/>
  <c r="L33" i="1"/>
  <c r="J33" i="1"/>
  <c r="I33" i="1"/>
  <c r="H33" i="1"/>
  <c r="L32" i="1"/>
  <c r="J32" i="1"/>
  <c r="I32" i="1"/>
  <c r="H32" i="1"/>
  <c r="L31" i="1"/>
  <c r="J31" i="1"/>
  <c r="I31" i="1"/>
  <c r="H31" i="1"/>
  <c r="L30" i="1"/>
  <c r="J30" i="1"/>
  <c r="I30" i="1"/>
  <c r="H30" i="1"/>
  <c r="L29" i="1"/>
  <c r="J29" i="1"/>
  <c r="I29" i="1"/>
  <c r="H29" i="1"/>
  <c r="L28" i="1"/>
  <c r="J28" i="1"/>
  <c r="I28" i="1"/>
  <c r="H28" i="1"/>
  <c r="L27" i="1"/>
  <c r="J27" i="1"/>
  <c r="I27" i="1"/>
  <c r="H27" i="1"/>
  <c r="L26" i="1"/>
  <c r="J26" i="1"/>
  <c r="I26" i="1"/>
  <c r="H26" i="1"/>
  <c r="L25" i="1"/>
  <c r="J25" i="1"/>
  <c r="I25" i="1"/>
  <c r="H25" i="1"/>
  <c r="L24" i="1"/>
  <c r="J24" i="1"/>
  <c r="I24" i="1"/>
  <c r="H24" i="1"/>
  <c r="L23" i="1"/>
  <c r="J23" i="1"/>
  <c r="I23" i="1"/>
  <c r="H23" i="1"/>
  <c r="L22" i="1"/>
  <c r="J22" i="1"/>
  <c r="I22" i="1"/>
  <c r="H22" i="1"/>
  <c r="L21" i="1"/>
  <c r="J21" i="1"/>
  <c r="I21" i="1"/>
  <c r="H21" i="1"/>
  <c r="L20" i="1"/>
  <c r="J20" i="1"/>
  <c r="I20" i="1"/>
  <c r="H20" i="1"/>
  <c r="L19" i="1"/>
  <c r="J19" i="1"/>
  <c r="I19" i="1"/>
  <c r="H19" i="1"/>
  <c r="L18" i="1"/>
  <c r="J18" i="1"/>
  <c r="I18" i="1"/>
  <c r="H18" i="1"/>
  <c r="L17" i="1"/>
  <c r="J17" i="1"/>
  <c r="I17" i="1"/>
  <c r="H17" i="1"/>
  <c r="L16" i="1"/>
  <c r="J16" i="1"/>
  <c r="I16" i="1"/>
  <c r="H16" i="1"/>
  <c r="L15" i="1"/>
  <c r="J15" i="1"/>
  <c r="I15" i="1"/>
  <c r="H15" i="1"/>
  <c r="L14" i="1"/>
  <c r="J14" i="1"/>
  <c r="I14" i="1"/>
  <c r="H14" i="1"/>
  <c r="L13" i="1"/>
  <c r="J13" i="1"/>
  <c r="I13" i="1"/>
  <c r="H13" i="1"/>
  <c r="L12" i="1"/>
  <c r="J12" i="1"/>
  <c r="I12" i="1"/>
  <c r="H12" i="1"/>
  <c r="L11" i="1"/>
  <c r="J11" i="1"/>
  <c r="I11" i="1"/>
  <c r="H11" i="1"/>
  <c r="L10" i="1"/>
  <c r="J10" i="1"/>
  <c r="I10" i="1"/>
  <c r="H10" i="1"/>
  <c r="L9" i="1"/>
  <c r="J9" i="1"/>
  <c r="I9" i="1"/>
  <c r="H9" i="1"/>
  <c r="L8" i="1"/>
  <c r="J8" i="1"/>
  <c r="I8" i="1"/>
  <c r="H8" i="1"/>
  <c r="L7" i="1"/>
  <c r="J7" i="1"/>
  <c r="I7" i="1"/>
  <c r="H7" i="1"/>
  <c r="L6" i="1"/>
  <c r="J6" i="1"/>
  <c r="I6" i="1"/>
  <c r="H6" i="1"/>
  <c r="L5" i="1"/>
  <c r="J5" i="1"/>
  <c r="I5" i="1"/>
  <c r="H5" i="1"/>
  <c r="L4" i="1"/>
  <c r="J4" i="1"/>
  <c r="I4" i="1"/>
  <c r="H4" i="1"/>
</calcChain>
</file>

<file path=xl/sharedStrings.xml><?xml version="1.0" encoding="utf-8"?>
<sst xmlns="http://schemas.openxmlformats.org/spreadsheetml/2006/main" count="410" uniqueCount="128">
  <si>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</si>
  <si>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</si>
  <si>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</si>
  <si>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</si>
  <si>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</si>
  <si>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</si>
  <si>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</si>
  <si>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</si>
  <si>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</si>
  <si>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</si>
  <si>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</si>
  <si>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</si>
  <si>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</si>
  <si>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</si>
  <si>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</si>
  <si>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</si>
  <si>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</si>
  <si>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</si>
  <si>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</si>
  <si>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</si>
  <si>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</si>
  <si>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</si>
  <si>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</si>
  <si>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</si>
  <si>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</si>
  <si>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</si>
  <si>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</si>
  <si>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</si>
  <si>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TO,
M/S KOYAS PERFUMERY WORKS
GROUND FLOOR, KHATA NO. 349/1306, PLOT NO. 159/1939, 
Industrial Estate, Andeisahi, Cuttack, Odisha, 754021</t>
  </si>
  <si>
    <t>DESTINATIOPN</t>
  </si>
  <si>
    <t>BALASORE</t>
  </si>
  <si>
    <t>BRAHMAGIRI</t>
  </si>
  <si>
    <t>JARKA</t>
  </si>
  <si>
    <t>PURI</t>
  </si>
  <si>
    <t>JAJPUR TOWN</t>
  </si>
  <si>
    <t>NILAGIRI</t>
  </si>
  <si>
    <t>SORO</t>
  </si>
  <si>
    <t>BAGADA</t>
  </si>
  <si>
    <t>Declaration � Kindly verify and confirm before 20/04/2026</t>
  </si>
  <si>
    <t>05/3/2026</t>
  </si>
  <si>
    <t>PL/JA/20153</t>
  </si>
  <si>
    <t>1060</t>
  </si>
  <si>
    <t>PL/JA/20154</t>
  </si>
  <si>
    <t>1061</t>
  </si>
  <si>
    <t>KALYANINAGAR</t>
  </si>
  <si>
    <t>07/3/2026</t>
  </si>
  <si>
    <t>PL/JA/20436</t>
  </si>
  <si>
    <t>1064</t>
  </si>
  <si>
    <t>BARAMUNDA</t>
  </si>
  <si>
    <t>10/3/2026</t>
  </si>
  <si>
    <t>PL/JA/20383</t>
  </si>
  <si>
    <t>1071</t>
  </si>
  <si>
    <t>PL/JA/20384</t>
  </si>
  <si>
    <t>1070</t>
  </si>
  <si>
    <t>PL/JA/20385</t>
  </si>
  <si>
    <t>1072</t>
  </si>
  <si>
    <t>PL/JA/20466</t>
  </si>
  <si>
    <t>1073</t>
  </si>
  <si>
    <t>NUAPATNA (TIGIRIA)</t>
  </si>
  <si>
    <t>PL/JA/20627</t>
  </si>
  <si>
    <t>1069</t>
  </si>
  <si>
    <t>PIRAHAT</t>
  </si>
  <si>
    <t>11/3/2026</t>
  </si>
  <si>
    <t>PL/JA/20498</t>
  </si>
  <si>
    <t>1082</t>
  </si>
  <si>
    <t>RUPSA</t>
  </si>
  <si>
    <t>PL/JA/20530</t>
  </si>
  <si>
    <t>1081</t>
  </si>
  <si>
    <t>PL/JA/20534</t>
  </si>
  <si>
    <t>1080</t>
  </si>
  <si>
    <t>RAJ SUNAKHALA</t>
  </si>
  <si>
    <t>12/3/2026</t>
  </si>
  <si>
    <t>PL/JA/20700</t>
  </si>
  <si>
    <t>1088</t>
  </si>
  <si>
    <t>BALIGUDA</t>
  </si>
  <si>
    <t>13/3/2026</t>
  </si>
  <si>
    <t>PL/JA/20619</t>
  </si>
  <si>
    <t>1087</t>
  </si>
  <si>
    <t>14/3/2026</t>
  </si>
  <si>
    <t>PL/JA/20693</t>
  </si>
  <si>
    <t>1074</t>
  </si>
  <si>
    <t>ANGUL</t>
  </si>
  <si>
    <t>PL/JA/20844</t>
  </si>
  <si>
    <t>1095</t>
  </si>
  <si>
    <t>17/3/2026</t>
  </si>
  <si>
    <t>PL/JA/20815</t>
  </si>
  <si>
    <t>1101</t>
  </si>
  <si>
    <t>19/3/2026</t>
  </si>
  <si>
    <t>PL/JA/20950</t>
  </si>
  <si>
    <t>1111</t>
  </si>
  <si>
    <t>PL/JA/20951</t>
  </si>
  <si>
    <t>1110</t>
  </si>
  <si>
    <t>21/3/2026</t>
  </si>
  <si>
    <t>PL/JA/21116</t>
  </si>
  <si>
    <t>1117</t>
  </si>
  <si>
    <t>JANKIAGARH PURI</t>
  </si>
  <si>
    <t>23/3/2026</t>
  </si>
  <si>
    <t>PL/JA/21251</t>
  </si>
  <si>
    <t>1121</t>
  </si>
  <si>
    <t>BALUGAON</t>
  </si>
  <si>
    <t>PL/JA/21252</t>
  </si>
  <si>
    <t>1120</t>
  </si>
  <si>
    <t>25/3/2026</t>
  </si>
  <si>
    <t>PL/JA/21386</t>
  </si>
  <si>
    <t>1128</t>
  </si>
  <si>
    <t>SISUPALGARH</t>
  </si>
  <si>
    <t>26/3/2026</t>
  </si>
  <si>
    <t>PL/JA/21502</t>
  </si>
  <si>
    <t>1134</t>
  </si>
  <si>
    <t>27/3/2026</t>
  </si>
  <si>
    <t>PL/JA/21475</t>
  </si>
  <si>
    <t>1133</t>
  </si>
  <si>
    <t>RAIRANGPUR</t>
  </si>
  <si>
    <t>28/3/2026</t>
  </si>
  <si>
    <t>PL/JA/21569</t>
  </si>
  <si>
    <t>1142</t>
  </si>
  <si>
    <t>BAMUR</t>
  </si>
  <si>
    <t>30/3/2026</t>
  </si>
  <si>
    <t>PL/JA/21607</t>
  </si>
  <si>
    <t>1153</t>
  </si>
  <si>
    <t>31/3/2026</t>
  </si>
  <si>
    <t>PL/JA/21744</t>
  </si>
  <si>
    <t>1160</t>
  </si>
  <si>
    <t>PL/JA/21751</t>
  </si>
  <si>
    <t>1159</t>
  </si>
  <si>
    <t>G.UDAYAGIRI</t>
  </si>
  <si>
    <t>(RUPEES SEVENTY FIVE THOUSAND FIVE HUNDRED THIRTY ONE ONLY)</t>
  </si>
  <si>
    <t>Bill Date: 31/03/2026
Bill NO : 29952
Total Amount: 75531.00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</si>
</sst>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5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4" fillId="0" borderId="17" xfId="0" applyNumberFormat="1" applyFont="1" applyBorder="1"/>
    <xf numFmtId="2" fontId="0" fillId="0" borderId="17" xfId="0" applyNumberFormat="1" applyFont="1" applyBorder="1"/>
    <xf numFmtId="0" fontId="1" fillId="0" borderId="2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238125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624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</row>
      </sheetData>
      <sheetData sheetId="310">
        <row r="3">
          <cell r="C3" t="str">
            <v>DESTINATION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F136">
            <v>82</v>
          </cell>
          <cell r="G136">
            <v>44</v>
          </cell>
          <cell r="H136">
            <v>57</v>
          </cell>
        </row>
        <row r="137">
          <cell r="B137" t="str">
            <v>SISUPALGARH</v>
          </cell>
          <cell r="F137">
            <v>82</v>
          </cell>
          <cell r="G137">
            <v>44</v>
          </cell>
          <cell r="H137">
            <v>57</v>
          </cell>
        </row>
        <row r="138">
          <cell r="B138" t="str">
            <v>BIRMAHARAJPUR</v>
          </cell>
          <cell r="F138">
            <v>230</v>
          </cell>
          <cell r="G138">
            <v>110</v>
          </cell>
          <cell r="H138">
            <v>110</v>
          </cell>
        </row>
        <row r="139">
          <cell r="B139" t="str">
            <v>KANKADAJODI</v>
          </cell>
          <cell r="F139">
            <v>107</v>
          </cell>
          <cell r="G139">
            <v>50</v>
          </cell>
          <cell r="H139">
            <v>63</v>
          </cell>
        </row>
        <row r="140">
          <cell r="B140" t="str">
            <v>JANKIAGARH PURI</v>
          </cell>
          <cell r="F140">
            <v>120</v>
          </cell>
          <cell r="G140">
            <v>63</v>
          </cell>
          <cell r="H140">
            <v>69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47" workbookViewId="0">
      <selection activeCell="S58" sqref="S5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2851562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9.5703125" style="1" bestFit="1" customWidth="1"/>
    <col min="15" max="16384" width="9.140625" style="1"/>
  </cols>
  <sheetData>
    <row r="1" spans="1:18" ht="72.75" customHeight="1" thickBot="1">
      <c r="A1" s="45"/>
      <c r="B1" s="46"/>
      <c r="C1" s="46"/>
      <c r="D1" s="46"/>
      <c r="E1" s="46"/>
      <c r="F1" s="46"/>
      <c r="G1" s="46"/>
      <c r="H1" s="48" t="s">
        <v>14</v>
      </c>
      <c r="I1" s="43"/>
      <c r="J1" s="43"/>
      <c r="K1" s="43"/>
      <c r="L1" s="43"/>
      <c r="M1" s="44"/>
    </row>
    <row r="2" spans="1:18" ht="78.75" customHeight="1" thickBot="1">
      <c r="A2" s="42" t="s">
        <v>28</v>
      </c>
      <c r="B2" s="43"/>
      <c r="C2" s="43"/>
      <c r="D2" s="43"/>
      <c r="E2" s="43"/>
      <c r="F2" s="43"/>
      <c r="G2" s="47"/>
      <c r="H2" s="46" t="s">
        <v>127</v>
      </c>
      <c r="I2" s="46"/>
      <c r="J2" s="46"/>
      <c r="K2" s="46"/>
      <c r="L2" s="46"/>
      <c r="M2" s="49"/>
      <c r="N2" s="9"/>
      <c r="P2" s="9"/>
    </row>
    <row r="3" spans="1:18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5" t="s">
        <v>29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1"/>
      <c r="Q3" s="1"/>
      <c r="R3" s="1"/>
    </row>
    <row r="4" spans="1:18" s="14" customFormat="1" ht="15" customHeight="1">
      <c r="A4" s="19">
        <v>1</v>
      </c>
      <c r="B4" s="20" t="s">
        <v>39</v>
      </c>
      <c r="C4" s="20" t="s">
        <v>40</v>
      </c>
      <c r="D4" s="20" t="s">
        <v>41</v>
      </c>
      <c r="E4" s="20" t="s">
        <v>11</v>
      </c>
      <c r="F4" s="20" t="s">
        <v>36</v>
      </c>
      <c r="G4" s="20">
        <v>5</v>
      </c>
      <c r="H4" s="21">
        <f>VLOOKUP(F4,'[1]KOYAS PERFUMARY'!$B$5:$F$146,5,FALSE)</f>
        <v>163</v>
      </c>
      <c r="I4" s="21">
        <f t="shared" ref="I4:I62" si="0">G4*2</f>
        <v>10</v>
      </c>
      <c r="J4" s="21">
        <f t="shared" ref="J4:J62" si="1">G4*12</f>
        <v>60</v>
      </c>
      <c r="K4" s="21"/>
      <c r="L4" s="21">
        <f t="shared" ref="L4:L62" si="2">G4*H4+I4+J4+K4</f>
        <v>885</v>
      </c>
      <c r="M4" s="22" t="s">
        <v>12</v>
      </c>
      <c r="N4" s="1"/>
      <c r="Q4" s="1"/>
      <c r="R4" s="1"/>
    </row>
    <row r="5" spans="1:18" s="14" customFormat="1" ht="15" customHeight="1">
      <c r="A5" s="23"/>
      <c r="B5" s="16" t="s">
        <v>39</v>
      </c>
      <c r="C5" s="16" t="s">
        <v>40</v>
      </c>
      <c r="D5" s="16" t="s">
        <v>41</v>
      </c>
      <c r="E5" s="16" t="s">
        <v>11</v>
      </c>
      <c r="F5" s="16" t="s">
        <v>36</v>
      </c>
      <c r="G5" s="16">
        <v>24</v>
      </c>
      <c r="H5" s="17">
        <f>VLOOKUP(F5,'[1]KOYAS PERFUMARY'!$B$4:$H$148,7,FALSE)</f>
        <v>89</v>
      </c>
      <c r="I5" s="17">
        <f t="shared" si="0"/>
        <v>48</v>
      </c>
      <c r="J5" s="17">
        <f t="shared" si="1"/>
        <v>288</v>
      </c>
      <c r="K5" s="17">
        <v>30</v>
      </c>
      <c r="L5" s="17">
        <f t="shared" si="2"/>
        <v>2502</v>
      </c>
      <c r="M5" s="24" t="s">
        <v>4</v>
      </c>
      <c r="N5" s="1"/>
      <c r="Q5" s="1"/>
      <c r="R5" s="1"/>
    </row>
    <row r="6" spans="1:18" s="14" customFormat="1" ht="15" customHeight="1">
      <c r="A6" s="23">
        <v>2</v>
      </c>
      <c r="B6" s="16" t="s">
        <v>39</v>
      </c>
      <c r="C6" s="16" t="s">
        <v>42</v>
      </c>
      <c r="D6" s="16" t="s">
        <v>43</v>
      </c>
      <c r="E6" s="16" t="s">
        <v>11</v>
      </c>
      <c r="F6" s="16" t="s">
        <v>44</v>
      </c>
      <c r="G6" s="16">
        <v>4</v>
      </c>
      <c r="H6" s="17">
        <f>VLOOKUP(F6,'[1]KOYAS PERFUMARY'!$B$5:$F$146,5,FALSE)</f>
        <v>57</v>
      </c>
      <c r="I6" s="17">
        <f t="shared" si="0"/>
        <v>8</v>
      </c>
      <c r="J6" s="17">
        <f t="shared" si="1"/>
        <v>48</v>
      </c>
      <c r="K6" s="17"/>
      <c r="L6" s="17">
        <f t="shared" si="2"/>
        <v>284</v>
      </c>
      <c r="M6" s="24" t="s">
        <v>12</v>
      </c>
      <c r="N6" s="1"/>
      <c r="Q6" s="1"/>
      <c r="R6" s="1"/>
    </row>
    <row r="7" spans="1:18" s="14" customFormat="1" ht="15" customHeight="1">
      <c r="A7" s="23"/>
      <c r="B7" s="16" t="s">
        <v>39</v>
      </c>
      <c r="C7" s="16" t="s">
        <v>42</v>
      </c>
      <c r="D7" s="16" t="s">
        <v>43</v>
      </c>
      <c r="E7" s="16" t="s">
        <v>11</v>
      </c>
      <c r="F7" s="16" t="s">
        <v>44</v>
      </c>
      <c r="G7" s="16">
        <v>1</v>
      </c>
      <c r="H7" s="17">
        <f>VLOOKUP(F7,'[1]KOYAS PERFUMARY'!$B$4:$H$148,7,FALSE)</f>
        <v>44</v>
      </c>
      <c r="I7" s="17">
        <f t="shared" si="0"/>
        <v>2</v>
      </c>
      <c r="J7" s="17">
        <f t="shared" si="1"/>
        <v>12</v>
      </c>
      <c r="K7" s="17">
        <v>30</v>
      </c>
      <c r="L7" s="17">
        <f t="shared" si="2"/>
        <v>88</v>
      </c>
      <c r="M7" s="24" t="s">
        <v>4</v>
      </c>
      <c r="N7" s="1"/>
      <c r="Q7" s="1"/>
      <c r="R7" s="1"/>
    </row>
    <row r="8" spans="1:18" s="14" customFormat="1" ht="15" customHeight="1">
      <c r="A8" s="23">
        <v>3</v>
      </c>
      <c r="B8" s="16" t="s">
        <v>45</v>
      </c>
      <c r="C8" s="16" t="s">
        <v>46</v>
      </c>
      <c r="D8" s="16" t="s">
        <v>47</v>
      </c>
      <c r="E8" s="16" t="s">
        <v>11</v>
      </c>
      <c r="F8" s="16" t="s">
        <v>48</v>
      </c>
      <c r="G8" s="16">
        <v>5</v>
      </c>
      <c r="H8" s="17">
        <f>VLOOKUP(F8,'[1]KOYAS PERFUMARY'!$B$5:$F$146,5,FALSE)</f>
        <v>82</v>
      </c>
      <c r="I8" s="17">
        <f t="shared" si="0"/>
        <v>10</v>
      </c>
      <c r="J8" s="17">
        <f t="shared" si="1"/>
        <v>60</v>
      </c>
      <c r="K8" s="17"/>
      <c r="L8" s="17">
        <f t="shared" si="2"/>
        <v>480</v>
      </c>
      <c r="M8" s="24" t="s">
        <v>12</v>
      </c>
      <c r="N8" s="1"/>
      <c r="Q8" s="1"/>
      <c r="R8" s="1"/>
    </row>
    <row r="9" spans="1:18" s="14" customFormat="1" ht="15" customHeight="1">
      <c r="A9" s="23"/>
      <c r="B9" s="16" t="s">
        <v>45</v>
      </c>
      <c r="C9" s="16" t="s">
        <v>46</v>
      </c>
      <c r="D9" s="16" t="s">
        <v>47</v>
      </c>
      <c r="E9" s="16" t="s">
        <v>11</v>
      </c>
      <c r="F9" s="16" t="s">
        <v>48</v>
      </c>
      <c r="G9" s="16">
        <v>1</v>
      </c>
      <c r="H9" s="17">
        <f>VLOOKUP(F9,'[1]KOYAS PERFUMARY'!$B$4:$H$148,7,FALSE)</f>
        <v>57</v>
      </c>
      <c r="I9" s="17">
        <f t="shared" si="0"/>
        <v>2</v>
      </c>
      <c r="J9" s="17">
        <f t="shared" si="1"/>
        <v>12</v>
      </c>
      <c r="K9" s="17">
        <v>30</v>
      </c>
      <c r="L9" s="17">
        <f t="shared" si="2"/>
        <v>101</v>
      </c>
      <c r="M9" s="24" t="s">
        <v>4</v>
      </c>
      <c r="N9" s="1"/>
      <c r="Q9" s="1"/>
      <c r="R9" s="1"/>
    </row>
    <row r="10" spans="1:18" s="14" customFormat="1" ht="15" customHeight="1">
      <c r="A10" s="23">
        <v>4</v>
      </c>
      <c r="B10" s="16" t="s">
        <v>49</v>
      </c>
      <c r="C10" s="16" t="s">
        <v>50</v>
      </c>
      <c r="D10" s="16" t="s">
        <v>51</v>
      </c>
      <c r="E10" s="16" t="s">
        <v>11</v>
      </c>
      <c r="F10" s="16" t="s">
        <v>31</v>
      </c>
      <c r="G10" s="16">
        <v>5</v>
      </c>
      <c r="H10" s="17">
        <f>VLOOKUP(F10,'[1]KOYAS PERFUMARY'!$B$5:$F$146,5,FALSE)</f>
        <v>135</v>
      </c>
      <c r="I10" s="17">
        <f t="shared" si="0"/>
        <v>10</v>
      </c>
      <c r="J10" s="17">
        <f t="shared" si="1"/>
        <v>60</v>
      </c>
      <c r="K10" s="17"/>
      <c r="L10" s="17">
        <f t="shared" si="2"/>
        <v>745</v>
      </c>
      <c r="M10" s="24" t="s">
        <v>12</v>
      </c>
      <c r="N10" s="1"/>
      <c r="Q10" s="1"/>
      <c r="R10" s="1"/>
    </row>
    <row r="11" spans="1:18" s="14" customFormat="1" ht="15" customHeight="1">
      <c r="A11" s="23"/>
      <c r="B11" s="16" t="s">
        <v>49</v>
      </c>
      <c r="C11" s="16" t="s">
        <v>50</v>
      </c>
      <c r="D11" s="16" t="s">
        <v>51</v>
      </c>
      <c r="E11" s="16" t="s">
        <v>11</v>
      </c>
      <c r="F11" s="16" t="s">
        <v>31</v>
      </c>
      <c r="G11" s="16">
        <v>3</v>
      </c>
      <c r="H11" s="17">
        <f>VLOOKUP(F11,'[1]KOYAS PERFUMARY'!$B$4:$H$148,7,FALSE)</f>
        <v>76</v>
      </c>
      <c r="I11" s="17">
        <f t="shared" si="0"/>
        <v>6</v>
      </c>
      <c r="J11" s="17">
        <f t="shared" si="1"/>
        <v>36</v>
      </c>
      <c r="K11" s="17"/>
      <c r="L11" s="17">
        <f t="shared" si="2"/>
        <v>270</v>
      </c>
      <c r="M11" s="24" t="s">
        <v>4</v>
      </c>
      <c r="N11" s="1"/>
      <c r="Q11" s="1"/>
      <c r="R11" s="1"/>
    </row>
    <row r="12" spans="1:18" s="14" customFormat="1" ht="15" customHeight="1">
      <c r="A12" s="23"/>
      <c r="B12" s="16" t="s">
        <v>49</v>
      </c>
      <c r="C12" s="16" t="s">
        <v>50</v>
      </c>
      <c r="D12" s="16" t="s">
        <v>51</v>
      </c>
      <c r="E12" s="16" t="s">
        <v>11</v>
      </c>
      <c r="F12" s="16" t="s">
        <v>31</v>
      </c>
      <c r="G12" s="16">
        <v>50</v>
      </c>
      <c r="H12" s="17">
        <f>VLOOKUP(F12,'[1]KOYAS PERFUMARY'!$B$5:$G$144,6,FALSE)</f>
        <v>70</v>
      </c>
      <c r="I12" s="17">
        <f t="shared" si="0"/>
        <v>100</v>
      </c>
      <c r="J12" s="17">
        <f t="shared" si="1"/>
        <v>600</v>
      </c>
      <c r="K12" s="17">
        <v>30</v>
      </c>
      <c r="L12" s="17">
        <f t="shared" si="2"/>
        <v>4230</v>
      </c>
      <c r="M12" s="24" t="s">
        <v>3</v>
      </c>
      <c r="N12" s="1"/>
      <c r="Q12" s="1"/>
      <c r="R12" s="1"/>
    </row>
    <row r="13" spans="1:18" s="14" customFormat="1" ht="15" customHeight="1">
      <c r="A13" s="23">
        <v>5</v>
      </c>
      <c r="B13" s="16" t="s">
        <v>49</v>
      </c>
      <c r="C13" s="16" t="s">
        <v>52</v>
      </c>
      <c r="D13" s="16" t="s">
        <v>53</v>
      </c>
      <c r="E13" s="16" t="s">
        <v>11</v>
      </c>
      <c r="F13" s="16" t="s">
        <v>27</v>
      </c>
      <c r="G13" s="16">
        <v>1</v>
      </c>
      <c r="H13" s="17">
        <f>VLOOKUP(F13,'[1]KOYAS PERFUMARY'!$B$5:$F$146,5,FALSE)</f>
        <v>82</v>
      </c>
      <c r="I13" s="17">
        <f t="shared" si="0"/>
        <v>2</v>
      </c>
      <c r="J13" s="17">
        <f t="shared" si="1"/>
        <v>12</v>
      </c>
      <c r="K13" s="17"/>
      <c r="L13" s="17">
        <f t="shared" si="2"/>
        <v>96</v>
      </c>
      <c r="M13" s="24" t="s">
        <v>12</v>
      </c>
      <c r="N13" s="1"/>
      <c r="Q13" s="1"/>
      <c r="R13" s="1"/>
    </row>
    <row r="14" spans="1:18" s="14" customFormat="1" ht="15" customHeight="1">
      <c r="A14" s="23"/>
      <c r="B14" s="16" t="s">
        <v>49</v>
      </c>
      <c r="C14" s="16" t="s">
        <v>52</v>
      </c>
      <c r="D14" s="16" t="s">
        <v>53</v>
      </c>
      <c r="E14" s="16" t="s">
        <v>11</v>
      </c>
      <c r="F14" s="16" t="s">
        <v>27</v>
      </c>
      <c r="G14" s="16">
        <v>1</v>
      </c>
      <c r="H14" s="17">
        <f>VLOOKUP(F14,'[1]KOYAS PERFUMARY'!$B$4:$H$148,7,FALSE)</f>
        <v>57</v>
      </c>
      <c r="I14" s="17">
        <f t="shared" si="0"/>
        <v>2</v>
      </c>
      <c r="J14" s="17">
        <f t="shared" si="1"/>
        <v>12</v>
      </c>
      <c r="K14" s="17"/>
      <c r="L14" s="17">
        <f t="shared" si="2"/>
        <v>71</v>
      </c>
      <c r="M14" s="24" t="s">
        <v>4</v>
      </c>
      <c r="N14" s="1"/>
      <c r="Q14" s="1"/>
      <c r="R14" s="1"/>
    </row>
    <row r="15" spans="1:18" s="14" customFormat="1" ht="15" customHeight="1">
      <c r="A15" s="23"/>
      <c r="B15" s="16" t="s">
        <v>49</v>
      </c>
      <c r="C15" s="16" t="s">
        <v>52</v>
      </c>
      <c r="D15" s="16" t="s">
        <v>53</v>
      </c>
      <c r="E15" s="16" t="s">
        <v>11</v>
      </c>
      <c r="F15" s="16" t="s">
        <v>27</v>
      </c>
      <c r="G15" s="16">
        <v>15</v>
      </c>
      <c r="H15" s="17">
        <f>VLOOKUP(F15,'[1]KOYAS PERFUMARY'!$B$5:$G$144,6,FALSE)</f>
        <v>44</v>
      </c>
      <c r="I15" s="17">
        <f t="shared" si="0"/>
        <v>30</v>
      </c>
      <c r="J15" s="17">
        <f t="shared" si="1"/>
        <v>180</v>
      </c>
      <c r="K15" s="17">
        <v>30</v>
      </c>
      <c r="L15" s="17">
        <f t="shared" si="2"/>
        <v>900</v>
      </c>
      <c r="M15" s="24" t="s">
        <v>3</v>
      </c>
      <c r="N15" s="1"/>
      <c r="Q15" s="1"/>
      <c r="R15" s="1"/>
    </row>
    <row r="16" spans="1:18" s="14" customFormat="1" ht="15" customHeight="1">
      <c r="A16" s="23">
        <v>6</v>
      </c>
      <c r="B16" s="16" t="s">
        <v>49</v>
      </c>
      <c r="C16" s="16" t="s">
        <v>54</v>
      </c>
      <c r="D16" s="16" t="s">
        <v>55</v>
      </c>
      <c r="E16" s="16" t="s">
        <v>11</v>
      </c>
      <c r="F16" s="16" t="s">
        <v>35</v>
      </c>
      <c r="G16" s="16">
        <v>4</v>
      </c>
      <c r="H16" s="17">
        <f>VLOOKUP(F16,'[1]KOYAS PERFUMARY'!$B$5:$F$146,5,FALSE)</f>
        <v>189</v>
      </c>
      <c r="I16" s="17">
        <f t="shared" si="0"/>
        <v>8</v>
      </c>
      <c r="J16" s="17">
        <f t="shared" si="1"/>
        <v>48</v>
      </c>
      <c r="K16" s="17"/>
      <c r="L16" s="17">
        <f t="shared" si="2"/>
        <v>812</v>
      </c>
      <c r="M16" s="24" t="s">
        <v>12</v>
      </c>
      <c r="N16" s="1"/>
      <c r="Q16" s="1"/>
      <c r="R16" s="1"/>
    </row>
    <row r="17" spans="1:18" s="14" customFormat="1" ht="15" customHeight="1">
      <c r="A17" s="23"/>
      <c r="B17" s="16" t="s">
        <v>49</v>
      </c>
      <c r="C17" s="16" t="s">
        <v>54</v>
      </c>
      <c r="D17" s="16" t="s">
        <v>55</v>
      </c>
      <c r="E17" s="16" t="s">
        <v>11</v>
      </c>
      <c r="F17" s="16" t="s">
        <v>35</v>
      </c>
      <c r="G17" s="16">
        <v>4</v>
      </c>
      <c r="H17" s="17">
        <f>VLOOKUP(F17,'[1]KOYAS PERFUMARY'!$B$5:$G$144,6,FALSE)</f>
        <v>82</v>
      </c>
      <c r="I17" s="17">
        <f t="shared" si="0"/>
        <v>8</v>
      </c>
      <c r="J17" s="17">
        <f t="shared" si="1"/>
        <v>48</v>
      </c>
      <c r="K17" s="17">
        <v>30</v>
      </c>
      <c r="L17" s="17">
        <f t="shared" si="2"/>
        <v>414</v>
      </c>
      <c r="M17" s="24" t="s">
        <v>3</v>
      </c>
      <c r="N17" s="1"/>
      <c r="Q17" s="1"/>
      <c r="R17" s="1"/>
    </row>
    <row r="18" spans="1:18" s="14" customFormat="1" ht="15" customHeight="1">
      <c r="A18" s="23">
        <v>7</v>
      </c>
      <c r="B18" s="16" t="s">
        <v>49</v>
      </c>
      <c r="C18" s="16" t="s">
        <v>56</v>
      </c>
      <c r="D18" s="16" t="s">
        <v>57</v>
      </c>
      <c r="E18" s="16" t="s">
        <v>11</v>
      </c>
      <c r="F18" s="18" t="s">
        <v>58</v>
      </c>
      <c r="G18" s="16">
        <v>2</v>
      </c>
      <c r="H18" s="17">
        <f>VLOOKUP(F18,'[1]KOYAS PERFUMARY'!$B$5:$F$146,5,FALSE)</f>
        <v>107</v>
      </c>
      <c r="I18" s="17">
        <f t="shared" si="0"/>
        <v>4</v>
      </c>
      <c r="J18" s="17">
        <f t="shared" si="1"/>
        <v>24</v>
      </c>
      <c r="K18" s="17"/>
      <c r="L18" s="17">
        <f t="shared" si="2"/>
        <v>242</v>
      </c>
      <c r="M18" s="24" t="s">
        <v>12</v>
      </c>
      <c r="N18" s="1"/>
      <c r="Q18" s="1"/>
      <c r="R18" s="1"/>
    </row>
    <row r="19" spans="1:18" s="14" customFormat="1" ht="15" customHeight="1">
      <c r="A19" s="23"/>
      <c r="B19" s="16" t="s">
        <v>49</v>
      </c>
      <c r="C19" s="16" t="s">
        <v>56</v>
      </c>
      <c r="D19" s="16" t="s">
        <v>57</v>
      </c>
      <c r="E19" s="16" t="s">
        <v>11</v>
      </c>
      <c r="F19" s="18" t="s">
        <v>58</v>
      </c>
      <c r="G19" s="16">
        <v>1</v>
      </c>
      <c r="H19" s="17">
        <f>VLOOKUP(F19,'[1]KOYAS PERFUMARY'!$B$4:$H$148,7,FALSE)</f>
        <v>63</v>
      </c>
      <c r="I19" s="17">
        <f t="shared" si="0"/>
        <v>2</v>
      </c>
      <c r="J19" s="17">
        <f t="shared" si="1"/>
        <v>12</v>
      </c>
      <c r="K19" s="17"/>
      <c r="L19" s="17">
        <f t="shared" si="2"/>
        <v>77</v>
      </c>
      <c r="M19" s="24" t="s">
        <v>4</v>
      </c>
      <c r="N19" s="1"/>
      <c r="Q19" s="1"/>
      <c r="R19" s="1"/>
    </row>
    <row r="20" spans="1:18" s="14" customFormat="1" ht="15" customHeight="1">
      <c r="A20" s="23"/>
      <c r="B20" s="16" t="s">
        <v>49</v>
      </c>
      <c r="C20" s="16" t="s">
        <v>56</v>
      </c>
      <c r="D20" s="16" t="s">
        <v>57</v>
      </c>
      <c r="E20" s="16" t="s">
        <v>11</v>
      </c>
      <c r="F20" s="18" t="s">
        <v>58</v>
      </c>
      <c r="G20" s="16">
        <v>33</v>
      </c>
      <c r="H20" s="17">
        <f>VLOOKUP(F20,'[1]KOYAS PERFUMARY'!$B$5:$G$144,6,FALSE)</f>
        <v>50</v>
      </c>
      <c r="I20" s="17">
        <f t="shared" si="0"/>
        <v>66</v>
      </c>
      <c r="J20" s="17">
        <f t="shared" si="1"/>
        <v>396</v>
      </c>
      <c r="K20" s="17">
        <v>30</v>
      </c>
      <c r="L20" s="17">
        <f t="shared" si="2"/>
        <v>2142</v>
      </c>
      <c r="M20" s="24" t="s">
        <v>3</v>
      </c>
      <c r="N20" s="1"/>
      <c r="Q20" s="1"/>
      <c r="R20" s="1"/>
    </row>
    <row r="21" spans="1:18" s="14" customFormat="1" ht="15" customHeight="1">
      <c r="A21" s="23">
        <v>8</v>
      </c>
      <c r="B21" s="16" t="s">
        <v>49</v>
      </c>
      <c r="C21" s="16" t="s">
        <v>59</v>
      </c>
      <c r="D21" s="16" t="s">
        <v>60</v>
      </c>
      <c r="E21" s="16" t="s">
        <v>11</v>
      </c>
      <c r="F21" s="16" t="s">
        <v>61</v>
      </c>
      <c r="G21" s="16">
        <v>1</v>
      </c>
      <c r="H21" s="17">
        <f>VLOOKUP(F21,'[1]KOYAS PERFUMARY'!$B$5:$F$146,5,FALSE)</f>
        <v>163</v>
      </c>
      <c r="I21" s="17">
        <f t="shared" si="0"/>
        <v>2</v>
      </c>
      <c r="J21" s="17">
        <f t="shared" si="1"/>
        <v>12</v>
      </c>
      <c r="K21" s="17"/>
      <c r="L21" s="17">
        <f t="shared" si="2"/>
        <v>177</v>
      </c>
      <c r="M21" s="24" t="s">
        <v>12</v>
      </c>
      <c r="N21" s="1"/>
      <c r="Q21" s="1"/>
      <c r="R21" s="1"/>
    </row>
    <row r="22" spans="1:18" s="14" customFormat="1" ht="15" customHeight="1">
      <c r="A22" s="23"/>
      <c r="B22" s="16" t="s">
        <v>49</v>
      </c>
      <c r="C22" s="16" t="s">
        <v>59</v>
      </c>
      <c r="D22" s="16" t="s">
        <v>60</v>
      </c>
      <c r="E22" s="16" t="s">
        <v>11</v>
      </c>
      <c r="F22" s="16" t="s">
        <v>61</v>
      </c>
      <c r="G22" s="16">
        <v>2</v>
      </c>
      <c r="H22" s="17">
        <f>VLOOKUP(F22,'[1]KOYAS PERFUMARY'!$B$4:$H$148,7,FALSE)</f>
        <v>89</v>
      </c>
      <c r="I22" s="17">
        <f t="shared" si="0"/>
        <v>4</v>
      </c>
      <c r="J22" s="17">
        <f t="shared" si="1"/>
        <v>24</v>
      </c>
      <c r="K22" s="17"/>
      <c r="L22" s="17">
        <f t="shared" si="2"/>
        <v>206</v>
      </c>
      <c r="M22" s="24" t="s">
        <v>4</v>
      </c>
      <c r="N22" s="1"/>
      <c r="Q22" s="1"/>
      <c r="R22" s="1"/>
    </row>
    <row r="23" spans="1:18" s="14" customFormat="1" ht="15" customHeight="1">
      <c r="A23" s="23"/>
      <c r="B23" s="16" t="s">
        <v>49</v>
      </c>
      <c r="C23" s="16" t="s">
        <v>59</v>
      </c>
      <c r="D23" s="16" t="s">
        <v>60</v>
      </c>
      <c r="E23" s="16" t="s">
        <v>11</v>
      </c>
      <c r="F23" s="16" t="s">
        <v>61</v>
      </c>
      <c r="G23" s="16">
        <v>12</v>
      </c>
      <c r="H23" s="17">
        <f>VLOOKUP(F23,'[1]KOYAS PERFUMARY'!$B$5:$G$144,6,FALSE)</f>
        <v>69</v>
      </c>
      <c r="I23" s="17">
        <f t="shared" si="0"/>
        <v>24</v>
      </c>
      <c r="J23" s="17">
        <f t="shared" si="1"/>
        <v>144</v>
      </c>
      <c r="K23" s="17">
        <v>30</v>
      </c>
      <c r="L23" s="17">
        <f t="shared" si="2"/>
        <v>1026</v>
      </c>
      <c r="M23" s="24" t="s">
        <v>3</v>
      </c>
      <c r="N23" s="1"/>
      <c r="Q23" s="1"/>
      <c r="R23" s="1"/>
    </row>
    <row r="24" spans="1:18" s="14" customFormat="1" ht="15" customHeight="1">
      <c r="A24" s="23">
        <v>9</v>
      </c>
      <c r="B24" s="16" t="s">
        <v>62</v>
      </c>
      <c r="C24" s="16" t="s">
        <v>63</v>
      </c>
      <c r="D24" s="16" t="s">
        <v>64</v>
      </c>
      <c r="E24" s="16" t="s">
        <v>11</v>
      </c>
      <c r="F24" s="18" t="s">
        <v>65</v>
      </c>
      <c r="G24" s="16">
        <v>6</v>
      </c>
      <c r="H24" s="17">
        <f>VLOOKUP(F24,'[1]KOYAS PERFUMARY'!$B$5:$F$146,5,FALSE)</f>
        <v>146</v>
      </c>
      <c r="I24" s="17">
        <f t="shared" si="0"/>
        <v>12</v>
      </c>
      <c r="J24" s="17">
        <f t="shared" si="1"/>
        <v>72</v>
      </c>
      <c r="K24" s="17"/>
      <c r="L24" s="17">
        <f t="shared" si="2"/>
        <v>960</v>
      </c>
      <c r="M24" s="24" t="s">
        <v>12</v>
      </c>
      <c r="N24" s="1"/>
      <c r="Q24" s="1"/>
      <c r="R24" s="1"/>
    </row>
    <row r="25" spans="1:18" s="14" customFormat="1" ht="15" customHeight="1">
      <c r="A25" s="23"/>
      <c r="B25" s="16" t="s">
        <v>62</v>
      </c>
      <c r="C25" s="16" t="s">
        <v>63</v>
      </c>
      <c r="D25" s="16" t="s">
        <v>64</v>
      </c>
      <c r="E25" s="16" t="s">
        <v>11</v>
      </c>
      <c r="F25" s="18" t="s">
        <v>65</v>
      </c>
      <c r="G25" s="16">
        <v>2</v>
      </c>
      <c r="H25" s="17">
        <f>VLOOKUP(F25,'[1]KOYAS PERFUMARY'!$B$4:$H$148,7,FALSE)</f>
        <v>86</v>
      </c>
      <c r="I25" s="17">
        <f t="shared" si="0"/>
        <v>4</v>
      </c>
      <c r="J25" s="17">
        <f t="shared" si="1"/>
        <v>24</v>
      </c>
      <c r="K25" s="17"/>
      <c r="L25" s="17">
        <f t="shared" si="2"/>
        <v>200</v>
      </c>
      <c r="M25" s="24" t="s">
        <v>4</v>
      </c>
      <c r="N25" s="1"/>
      <c r="Q25" s="1"/>
      <c r="R25" s="1"/>
    </row>
    <row r="26" spans="1:18" s="14" customFormat="1" ht="15" customHeight="1">
      <c r="A26" s="23"/>
      <c r="B26" s="16" t="s">
        <v>62</v>
      </c>
      <c r="C26" s="16" t="s">
        <v>63</v>
      </c>
      <c r="D26" s="16" t="s">
        <v>64</v>
      </c>
      <c r="E26" s="16" t="s">
        <v>11</v>
      </c>
      <c r="F26" s="18" t="s">
        <v>65</v>
      </c>
      <c r="G26" s="16">
        <v>2</v>
      </c>
      <c r="H26" s="17">
        <f>VLOOKUP(F26,'[1]KOYAS PERFUMARY'!$B$5:$G$144,6,FALSE)</f>
        <v>76</v>
      </c>
      <c r="I26" s="17">
        <f t="shared" si="0"/>
        <v>4</v>
      </c>
      <c r="J26" s="17">
        <f t="shared" si="1"/>
        <v>24</v>
      </c>
      <c r="K26" s="17">
        <v>30</v>
      </c>
      <c r="L26" s="17">
        <f t="shared" si="2"/>
        <v>210</v>
      </c>
      <c r="M26" s="24" t="s">
        <v>3</v>
      </c>
      <c r="N26" s="1"/>
      <c r="Q26" s="1"/>
      <c r="R26" s="1"/>
    </row>
    <row r="27" spans="1:18" s="14" customFormat="1" ht="15" customHeight="1">
      <c r="A27" s="23">
        <v>10</v>
      </c>
      <c r="B27" s="16" t="s">
        <v>62</v>
      </c>
      <c r="C27" s="16" t="s">
        <v>66</v>
      </c>
      <c r="D27" s="16" t="s">
        <v>67</v>
      </c>
      <c r="E27" s="16" t="s">
        <v>11</v>
      </c>
      <c r="F27" s="16" t="s">
        <v>32</v>
      </c>
      <c r="G27" s="16">
        <v>6</v>
      </c>
      <c r="H27" s="17">
        <f>VLOOKUP(F27,'[1]KOYAS PERFUMARY'!$B$5:$F$146,5,FALSE)</f>
        <v>89</v>
      </c>
      <c r="I27" s="17">
        <f t="shared" si="0"/>
        <v>12</v>
      </c>
      <c r="J27" s="17">
        <f t="shared" si="1"/>
        <v>72</v>
      </c>
      <c r="K27" s="17"/>
      <c r="L27" s="17">
        <f t="shared" si="2"/>
        <v>618</v>
      </c>
      <c r="M27" s="24" t="s">
        <v>12</v>
      </c>
      <c r="N27" s="1"/>
      <c r="Q27" s="1"/>
      <c r="R27" s="1"/>
    </row>
    <row r="28" spans="1:18" s="14" customFormat="1" ht="15" customHeight="1">
      <c r="A28" s="23"/>
      <c r="B28" s="16" t="s">
        <v>62</v>
      </c>
      <c r="C28" s="16" t="s">
        <v>66</v>
      </c>
      <c r="D28" s="16" t="s">
        <v>67</v>
      </c>
      <c r="E28" s="16" t="s">
        <v>11</v>
      </c>
      <c r="F28" s="16" t="s">
        <v>32</v>
      </c>
      <c r="G28" s="16">
        <v>23</v>
      </c>
      <c r="H28" s="17">
        <f>VLOOKUP(F28,'[1]KOYAS PERFUMARY'!$B$4:$H$148,7,FALSE)</f>
        <v>63</v>
      </c>
      <c r="I28" s="17">
        <f t="shared" si="0"/>
        <v>46</v>
      </c>
      <c r="J28" s="17">
        <f t="shared" si="1"/>
        <v>276</v>
      </c>
      <c r="K28" s="17"/>
      <c r="L28" s="17">
        <f t="shared" si="2"/>
        <v>1771</v>
      </c>
      <c r="M28" s="24" t="s">
        <v>4</v>
      </c>
      <c r="N28" s="1"/>
      <c r="Q28" s="1"/>
      <c r="R28" s="1"/>
    </row>
    <row r="29" spans="1:18" s="14" customFormat="1" ht="15" customHeight="1">
      <c r="A29" s="23"/>
      <c r="B29" s="16" t="s">
        <v>62</v>
      </c>
      <c r="C29" s="16" t="s">
        <v>66</v>
      </c>
      <c r="D29" s="16" t="s">
        <v>67</v>
      </c>
      <c r="E29" s="16" t="s">
        <v>11</v>
      </c>
      <c r="F29" s="16" t="s">
        <v>32</v>
      </c>
      <c r="G29" s="16">
        <v>1</v>
      </c>
      <c r="H29" s="17">
        <f>VLOOKUP(F29,'[1]KOYAS PERFUMARY'!$B$5:$G$144,6,FALSE)</f>
        <v>50</v>
      </c>
      <c r="I29" s="17">
        <f t="shared" si="0"/>
        <v>2</v>
      </c>
      <c r="J29" s="17">
        <f t="shared" si="1"/>
        <v>12</v>
      </c>
      <c r="K29" s="17">
        <v>30</v>
      </c>
      <c r="L29" s="17">
        <f t="shared" si="2"/>
        <v>94</v>
      </c>
      <c r="M29" s="24" t="s">
        <v>3</v>
      </c>
      <c r="N29" s="1"/>
      <c r="Q29" s="1"/>
      <c r="R29" s="1"/>
    </row>
    <row r="30" spans="1:18" s="14" customFormat="1" ht="15" customHeight="1">
      <c r="A30" s="23">
        <v>11</v>
      </c>
      <c r="B30" s="16" t="s">
        <v>62</v>
      </c>
      <c r="C30" s="16" t="s">
        <v>68</v>
      </c>
      <c r="D30" s="16" t="s">
        <v>69</v>
      </c>
      <c r="E30" s="16" t="s">
        <v>11</v>
      </c>
      <c r="F30" s="18" t="s">
        <v>70</v>
      </c>
      <c r="G30" s="16">
        <v>1</v>
      </c>
      <c r="H30" s="17">
        <f>VLOOKUP(F30,'[1]KOYAS PERFUMARY'!$B$4:$H$148,7,FALSE)</f>
        <v>63</v>
      </c>
      <c r="I30" s="17">
        <f t="shared" si="0"/>
        <v>2</v>
      </c>
      <c r="J30" s="17">
        <f t="shared" si="1"/>
        <v>12</v>
      </c>
      <c r="K30" s="17"/>
      <c r="L30" s="17">
        <f t="shared" si="2"/>
        <v>77</v>
      </c>
      <c r="M30" s="24" t="s">
        <v>4</v>
      </c>
      <c r="N30" s="1"/>
      <c r="Q30" s="1"/>
      <c r="R30" s="1"/>
    </row>
    <row r="31" spans="1:18" s="14" customFormat="1" ht="15" customHeight="1">
      <c r="A31" s="23"/>
      <c r="B31" s="16" t="s">
        <v>62</v>
      </c>
      <c r="C31" s="16" t="s">
        <v>68</v>
      </c>
      <c r="D31" s="16" t="s">
        <v>69</v>
      </c>
      <c r="E31" s="16" t="s">
        <v>11</v>
      </c>
      <c r="F31" s="18" t="s">
        <v>70</v>
      </c>
      <c r="G31" s="16">
        <v>10</v>
      </c>
      <c r="H31" s="17">
        <f>VLOOKUP(F31,'[1]KOYAS PERFUMARY'!$B$5:$G$144,6,FALSE)</f>
        <v>50</v>
      </c>
      <c r="I31" s="17">
        <f t="shared" si="0"/>
        <v>20</v>
      </c>
      <c r="J31" s="17">
        <f t="shared" si="1"/>
        <v>120</v>
      </c>
      <c r="K31" s="17">
        <v>30</v>
      </c>
      <c r="L31" s="17">
        <f t="shared" si="2"/>
        <v>670</v>
      </c>
      <c r="M31" s="24" t="s">
        <v>3</v>
      </c>
      <c r="N31" s="1"/>
      <c r="Q31" s="1"/>
      <c r="R31" s="1"/>
    </row>
    <row r="32" spans="1:18" s="14" customFormat="1" ht="15" customHeight="1">
      <c r="A32" s="23">
        <v>12</v>
      </c>
      <c r="B32" s="16" t="s">
        <v>71</v>
      </c>
      <c r="C32" s="16" t="s">
        <v>72</v>
      </c>
      <c r="D32" s="16" t="s">
        <v>73</v>
      </c>
      <c r="E32" s="16" t="s">
        <v>11</v>
      </c>
      <c r="F32" s="16" t="s">
        <v>74</v>
      </c>
      <c r="G32" s="16">
        <v>20</v>
      </c>
      <c r="H32" s="17">
        <f>VLOOKUP(F32,'[1]KOYAS PERFUMARY'!$B$5:$G$144,6,FALSE)</f>
        <v>100</v>
      </c>
      <c r="I32" s="17">
        <f t="shared" si="0"/>
        <v>40</v>
      </c>
      <c r="J32" s="17">
        <f t="shared" si="1"/>
        <v>240</v>
      </c>
      <c r="K32" s="17">
        <v>30</v>
      </c>
      <c r="L32" s="17">
        <f t="shared" si="2"/>
        <v>2310</v>
      </c>
      <c r="M32" s="24" t="s">
        <v>3</v>
      </c>
      <c r="N32" s="1"/>
      <c r="Q32" s="1"/>
      <c r="R32" s="1"/>
    </row>
    <row r="33" spans="1:18" s="14" customFormat="1" ht="15" customHeight="1">
      <c r="A33" s="23">
        <v>13</v>
      </c>
      <c r="B33" s="16" t="s">
        <v>75</v>
      </c>
      <c r="C33" s="16" t="s">
        <v>76</v>
      </c>
      <c r="D33" s="16" t="s">
        <v>77</v>
      </c>
      <c r="E33" s="16" t="s">
        <v>11</v>
      </c>
      <c r="F33" s="16" t="s">
        <v>33</v>
      </c>
      <c r="G33" s="16">
        <v>6</v>
      </c>
      <c r="H33" s="17">
        <f>VLOOKUP(F33,'[1]KOYAS PERFUMARY'!$B$5:$F$146,5,FALSE)</f>
        <v>120</v>
      </c>
      <c r="I33" s="17">
        <f t="shared" si="0"/>
        <v>12</v>
      </c>
      <c r="J33" s="17">
        <f t="shared" si="1"/>
        <v>72</v>
      </c>
      <c r="K33" s="17"/>
      <c r="L33" s="17">
        <f t="shared" si="2"/>
        <v>804</v>
      </c>
      <c r="M33" s="24" t="s">
        <v>12</v>
      </c>
      <c r="N33" s="1"/>
      <c r="Q33" s="1"/>
      <c r="R33" s="1"/>
    </row>
    <row r="34" spans="1:18" s="14" customFormat="1" ht="15" customHeight="1">
      <c r="A34" s="23"/>
      <c r="B34" s="16" t="s">
        <v>75</v>
      </c>
      <c r="C34" s="16" t="s">
        <v>76</v>
      </c>
      <c r="D34" s="16" t="s">
        <v>77</v>
      </c>
      <c r="E34" s="16" t="s">
        <v>11</v>
      </c>
      <c r="F34" s="16" t="s">
        <v>33</v>
      </c>
      <c r="G34" s="16">
        <v>24</v>
      </c>
      <c r="H34" s="17">
        <f>VLOOKUP(F34,'[1]KOYAS PERFUMARY'!$B$5:$G$144,6,FALSE)</f>
        <v>63</v>
      </c>
      <c r="I34" s="17">
        <f t="shared" si="0"/>
        <v>48</v>
      </c>
      <c r="J34" s="17">
        <f t="shared" si="1"/>
        <v>288</v>
      </c>
      <c r="K34" s="17">
        <v>30</v>
      </c>
      <c r="L34" s="17">
        <f t="shared" si="2"/>
        <v>1878</v>
      </c>
      <c r="M34" s="24" t="s">
        <v>3</v>
      </c>
      <c r="N34" s="1"/>
      <c r="Q34" s="1"/>
      <c r="R34" s="1"/>
    </row>
    <row r="35" spans="1:18" s="14" customFormat="1" ht="15" customHeight="1">
      <c r="A35" s="23">
        <v>14</v>
      </c>
      <c r="B35" s="16" t="s">
        <v>78</v>
      </c>
      <c r="C35" s="16" t="s">
        <v>79</v>
      </c>
      <c r="D35" s="16" t="s">
        <v>80</v>
      </c>
      <c r="E35" s="16" t="s">
        <v>11</v>
      </c>
      <c r="F35" s="16" t="s">
        <v>81</v>
      </c>
      <c r="G35" s="16">
        <v>80</v>
      </c>
      <c r="H35" s="17">
        <f>VLOOKUP(F35,'[1]KOYAS PERFUMARY'!$B$5:$G$144,6,FALSE)</f>
        <v>63</v>
      </c>
      <c r="I35" s="17">
        <f t="shared" si="0"/>
        <v>160</v>
      </c>
      <c r="J35" s="17">
        <f t="shared" si="1"/>
        <v>960</v>
      </c>
      <c r="K35" s="17">
        <v>30</v>
      </c>
      <c r="L35" s="17">
        <f t="shared" si="2"/>
        <v>6190</v>
      </c>
      <c r="M35" s="24" t="s">
        <v>3</v>
      </c>
      <c r="N35" s="1"/>
      <c r="Q35" s="1"/>
      <c r="R35" s="1"/>
    </row>
    <row r="36" spans="1:18" s="14" customFormat="1" ht="15" customHeight="1">
      <c r="A36" s="23">
        <v>15</v>
      </c>
      <c r="B36" s="16" t="s">
        <v>78</v>
      </c>
      <c r="C36" s="16" t="s">
        <v>82</v>
      </c>
      <c r="D36" s="16" t="s">
        <v>83</v>
      </c>
      <c r="E36" s="16" t="s">
        <v>11</v>
      </c>
      <c r="F36" s="16" t="s">
        <v>34</v>
      </c>
      <c r="G36" s="16">
        <v>8</v>
      </c>
      <c r="H36" s="17">
        <f>VLOOKUP(F36,'[1]KOYAS PERFUMARY'!$B$5:$F$146,5,FALSE)</f>
        <v>100</v>
      </c>
      <c r="I36" s="17">
        <f t="shared" si="0"/>
        <v>16</v>
      </c>
      <c r="J36" s="17">
        <f t="shared" si="1"/>
        <v>96</v>
      </c>
      <c r="K36" s="17"/>
      <c r="L36" s="17">
        <f t="shared" si="2"/>
        <v>912</v>
      </c>
      <c r="M36" s="24" t="s">
        <v>12</v>
      </c>
      <c r="N36" s="1"/>
      <c r="Q36" s="1"/>
      <c r="R36" s="1"/>
    </row>
    <row r="37" spans="1:18" s="14" customFormat="1" ht="15" customHeight="1">
      <c r="A37" s="23"/>
      <c r="B37" s="16" t="s">
        <v>78</v>
      </c>
      <c r="C37" s="16" t="s">
        <v>82</v>
      </c>
      <c r="D37" s="16" t="s">
        <v>83</v>
      </c>
      <c r="E37" s="16" t="s">
        <v>11</v>
      </c>
      <c r="F37" s="16" t="s">
        <v>34</v>
      </c>
      <c r="G37" s="16">
        <v>2</v>
      </c>
      <c r="H37" s="17">
        <f>VLOOKUP(F37,'[1]KOYAS PERFUMARY'!$B$4:$H$148,7,FALSE)</f>
        <v>63</v>
      </c>
      <c r="I37" s="17">
        <f t="shared" si="0"/>
        <v>4</v>
      </c>
      <c r="J37" s="17">
        <f t="shared" si="1"/>
        <v>24</v>
      </c>
      <c r="K37" s="17">
        <v>30</v>
      </c>
      <c r="L37" s="17">
        <f t="shared" si="2"/>
        <v>184</v>
      </c>
      <c r="M37" s="24" t="s">
        <v>4</v>
      </c>
      <c r="N37" s="1"/>
      <c r="Q37" s="1"/>
      <c r="R37" s="1"/>
    </row>
    <row r="38" spans="1:18" s="14" customFormat="1" ht="15" customHeight="1">
      <c r="A38" s="23">
        <v>16</v>
      </c>
      <c r="B38" s="16" t="s">
        <v>84</v>
      </c>
      <c r="C38" s="16" t="s">
        <v>85</v>
      </c>
      <c r="D38" s="16" t="s">
        <v>86</v>
      </c>
      <c r="E38" s="16" t="s">
        <v>11</v>
      </c>
      <c r="F38" s="16" t="s">
        <v>30</v>
      </c>
      <c r="G38" s="16">
        <v>5</v>
      </c>
      <c r="H38" s="17">
        <f>VLOOKUP(F38,'[1]KOYAS PERFUMARY'!$B$5:$F$146,5,FALSE)</f>
        <v>120</v>
      </c>
      <c r="I38" s="17">
        <f t="shared" si="0"/>
        <v>10</v>
      </c>
      <c r="J38" s="17">
        <f t="shared" si="1"/>
        <v>60</v>
      </c>
      <c r="K38" s="17"/>
      <c r="L38" s="17">
        <f t="shared" si="2"/>
        <v>670</v>
      </c>
      <c r="M38" s="24" t="s">
        <v>12</v>
      </c>
      <c r="N38" s="1"/>
      <c r="Q38" s="1"/>
      <c r="R38" s="1"/>
    </row>
    <row r="39" spans="1:18" s="14" customFormat="1" ht="15" customHeight="1">
      <c r="A39" s="23"/>
      <c r="B39" s="16" t="s">
        <v>84</v>
      </c>
      <c r="C39" s="16" t="s">
        <v>85</v>
      </c>
      <c r="D39" s="16" t="s">
        <v>86</v>
      </c>
      <c r="E39" s="16" t="s">
        <v>11</v>
      </c>
      <c r="F39" s="16" t="s">
        <v>30</v>
      </c>
      <c r="G39" s="16">
        <v>2</v>
      </c>
      <c r="H39" s="17">
        <f>VLOOKUP(F39,'[1]KOYAS PERFUMARY'!$B$4:$H$148,7,FALSE)</f>
        <v>76</v>
      </c>
      <c r="I39" s="17">
        <f t="shared" si="0"/>
        <v>4</v>
      </c>
      <c r="J39" s="17">
        <f t="shared" si="1"/>
        <v>24</v>
      </c>
      <c r="K39" s="17">
        <v>30</v>
      </c>
      <c r="L39" s="17">
        <f t="shared" si="2"/>
        <v>210</v>
      </c>
      <c r="M39" s="24" t="s">
        <v>4</v>
      </c>
      <c r="N39" s="1"/>
      <c r="Q39" s="1"/>
      <c r="R39" s="1"/>
    </row>
    <row r="40" spans="1:18" s="14" customFormat="1" ht="15" customHeight="1">
      <c r="A40" s="23">
        <v>17</v>
      </c>
      <c r="B40" s="16" t="s">
        <v>87</v>
      </c>
      <c r="C40" s="16" t="s">
        <v>88</v>
      </c>
      <c r="D40" s="16" t="s">
        <v>89</v>
      </c>
      <c r="E40" s="16" t="s">
        <v>11</v>
      </c>
      <c r="F40" s="16" t="s">
        <v>30</v>
      </c>
      <c r="G40" s="16">
        <v>11</v>
      </c>
      <c r="H40" s="17">
        <f>VLOOKUP(F40,'[1]KOYAS PERFUMARY'!$B$5:$F$146,5,FALSE)</f>
        <v>120</v>
      </c>
      <c r="I40" s="17">
        <f t="shared" si="0"/>
        <v>22</v>
      </c>
      <c r="J40" s="17">
        <f t="shared" si="1"/>
        <v>132</v>
      </c>
      <c r="K40" s="17"/>
      <c r="L40" s="17">
        <f t="shared" si="2"/>
        <v>1474</v>
      </c>
      <c r="M40" s="24" t="s">
        <v>12</v>
      </c>
      <c r="N40" s="1"/>
      <c r="Q40" s="1"/>
      <c r="R40" s="1"/>
    </row>
    <row r="41" spans="1:18" s="14" customFormat="1" ht="15" customHeight="1">
      <c r="A41" s="23"/>
      <c r="B41" s="16" t="s">
        <v>87</v>
      </c>
      <c r="C41" s="16" t="s">
        <v>88</v>
      </c>
      <c r="D41" s="16" t="s">
        <v>89</v>
      </c>
      <c r="E41" s="16" t="s">
        <v>11</v>
      </c>
      <c r="F41" s="16" t="s">
        <v>30</v>
      </c>
      <c r="G41" s="16">
        <v>24</v>
      </c>
      <c r="H41" s="17">
        <f>VLOOKUP(F41,'[1]KOYAS PERFUMARY'!$B$4:$H$148,7,FALSE)</f>
        <v>76</v>
      </c>
      <c r="I41" s="17">
        <f t="shared" si="0"/>
        <v>48</v>
      </c>
      <c r="J41" s="17">
        <f t="shared" si="1"/>
        <v>288</v>
      </c>
      <c r="K41" s="17"/>
      <c r="L41" s="17">
        <f t="shared" si="2"/>
        <v>2160</v>
      </c>
      <c r="M41" s="24" t="s">
        <v>4</v>
      </c>
      <c r="N41" s="1"/>
      <c r="Q41" s="1"/>
      <c r="R41" s="1"/>
    </row>
    <row r="42" spans="1:18" s="14" customFormat="1" ht="15" customHeight="1">
      <c r="A42" s="23"/>
      <c r="B42" s="16" t="s">
        <v>87</v>
      </c>
      <c r="C42" s="16" t="s">
        <v>88</v>
      </c>
      <c r="D42" s="16" t="s">
        <v>89</v>
      </c>
      <c r="E42" s="16" t="s">
        <v>11</v>
      </c>
      <c r="F42" s="16" t="s">
        <v>30</v>
      </c>
      <c r="G42" s="16">
        <v>1</v>
      </c>
      <c r="H42" s="17">
        <f>VLOOKUP(F42,'[1]KOYAS PERFUMARY'!$B$5:$G$144,6,FALSE)</f>
        <v>63</v>
      </c>
      <c r="I42" s="17">
        <f t="shared" si="0"/>
        <v>2</v>
      </c>
      <c r="J42" s="17">
        <f t="shared" si="1"/>
        <v>12</v>
      </c>
      <c r="K42" s="17">
        <v>30</v>
      </c>
      <c r="L42" s="17">
        <f t="shared" si="2"/>
        <v>107</v>
      </c>
      <c r="M42" s="24" t="s">
        <v>3</v>
      </c>
      <c r="N42" s="1"/>
      <c r="Q42" s="1"/>
      <c r="R42" s="1"/>
    </row>
    <row r="43" spans="1:18" s="14" customFormat="1" ht="15" customHeight="1">
      <c r="A43" s="23">
        <v>18</v>
      </c>
      <c r="B43" s="16" t="s">
        <v>87</v>
      </c>
      <c r="C43" s="16" t="s">
        <v>90</v>
      </c>
      <c r="D43" s="16" t="s">
        <v>91</v>
      </c>
      <c r="E43" s="16" t="s">
        <v>11</v>
      </c>
      <c r="F43" s="16" t="s">
        <v>30</v>
      </c>
      <c r="G43" s="16">
        <v>20</v>
      </c>
      <c r="H43" s="17">
        <f>VLOOKUP(F43,'[1]KOYAS PERFUMARY'!$B$5:$F$146,5,FALSE)</f>
        <v>120</v>
      </c>
      <c r="I43" s="17">
        <f t="shared" si="0"/>
        <v>40</v>
      </c>
      <c r="J43" s="17">
        <f t="shared" si="1"/>
        <v>240</v>
      </c>
      <c r="K43" s="17"/>
      <c r="L43" s="17">
        <f t="shared" si="2"/>
        <v>2680</v>
      </c>
      <c r="M43" s="24" t="s">
        <v>12</v>
      </c>
      <c r="N43" s="1"/>
      <c r="Q43" s="1"/>
      <c r="R43" s="1"/>
    </row>
    <row r="44" spans="1:18" s="14" customFormat="1" ht="15" customHeight="1">
      <c r="A44" s="23"/>
      <c r="B44" s="16" t="s">
        <v>87</v>
      </c>
      <c r="C44" s="16" t="s">
        <v>90</v>
      </c>
      <c r="D44" s="16" t="s">
        <v>91</v>
      </c>
      <c r="E44" s="16" t="s">
        <v>11</v>
      </c>
      <c r="F44" s="16" t="s">
        <v>30</v>
      </c>
      <c r="G44" s="16">
        <v>6</v>
      </c>
      <c r="H44" s="17">
        <f>VLOOKUP(F44,'[1]KOYAS PERFUMARY'!$B$4:$H$148,7,FALSE)</f>
        <v>76</v>
      </c>
      <c r="I44" s="17">
        <f t="shared" si="0"/>
        <v>12</v>
      </c>
      <c r="J44" s="17">
        <f t="shared" si="1"/>
        <v>72</v>
      </c>
      <c r="K44" s="17">
        <v>30</v>
      </c>
      <c r="L44" s="17">
        <f t="shared" si="2"/>
        <v>570</v>
      </c>
      <c r="M44" s="24" t="s">
        <v>4</v>
      </c>
      <c r="N44" s="1"/>
      <c r="Q44" s="1"/>
      <c r="R44" s="1"/>
    </row>
    <row r="45" spans="1:18" s="14" customFormat="1" ht="15" customHeight="1">
      <c r="A45" s="23">
        <v>19</v>
      </c>
      <c r="B45" s="16" t="s">
        <v>92</v>
      </c>
      <c r="C45" s="16" t="s">
        <v>93</v>
      </c>
      <c r="D45" s="16" t="s">
        <v>94</v>
      </c>
      <c r="E45" s="16" t="s">
        <v>11</v>
      </c>
      <c r="F45" s="18" t="s">
        <v>95</v>
      </c>
      <c r="G45" s="16">
        <v>16</v>
      </c>
      <c r="H45" s="17">
        <f>VLOOKUP(F45,'[1]KOYAS PERFUMARY'!$B$5:$G$144,6,FALSE)</f>
        <v>63</v>
      </c>
      <c r="I45" s="17">
        <f t="shared" si="0"/>
        <v>32</v>
      </c>
      <c r="J45" s="17">
        <f t="shared" si="1"/>
        <v>192</v>
      </c>
      <c r="K45" s="17">
        <v>30</v>
      </c>
      <c r="L45" s="17">
        <f t="shared" si="2"/>
        <v>1262</v>
      </c>
      <c r="M45" s="24" t="s">
        <v>3</v>
      </c>
      <c r="N45" s="1"/>
      <c r="Q45" s="1"/>
      <c r="R45" s="1"/>
    </row>
    <row r="46" spans="1:18" s="14" customFormat="1" ht="15" customHeight="1">
      <c r="A46" s="23">
        <v>20</v>
      </c>
      <c r="B46" s="16" t="s">
        <v>96</v>
      </c>
      <c r="C46" s="16" t="s">
        <v>97</v>
      </c>
      <c r="D46" s="16" t="s">
        <v>98</v>
      </c>
      <c r="E46" s="16" t="s">
        <v>11</v>
      </c>
      <c r="F46" s="16" t="s">
        <v>99</v>
      </c>
      <c r="G46" s="16">
        <v>1</v>
      </c>
      <c r="H46" s="17">
        <f>VLOOKUP(F46,'[1]KOYAS PERFUMARY'!$B$4:$H$148,7,FALSE)</f>
        <v>94</v>
      </c>
      <c r="I46" s="17">
        <f t="shared" si="0"/>
        <v>2</v>
      </c>
      <c r="J46" s="17">
        <f t="shared" si="1"/>
        <v>12</v>
      </c>
      <c r="K46" s="17"/>
      <c r="L46" s="17">
        <f t="shared" si="2"/>
        <v>108</v>
      </c>
      <c r="M46" s="24" t="s">
        <v>4</v>
      </c>
      <c r="N46" s="1"/>
      <c r="Q46" s="1"/>
      <c r="R46" s="1"/>
    </row>
    <row r="47" spans="1:18" s="14" customFormat="1" ht="15" customHeight="1">
      <c r="A47" s="23"/>
      <c r="B47" s="16" t="s">
        <v>96</v>
      </c>
      <c r="C47" s="16" t="s">
        <v>97</v>
      </c>
      <c r="D47" s="16" t="s">
        <v>98</v>
      </c>
      <c r="E47" s="16" t="s">
        <v>11</v>
      </c>
      <c r="F47" s="16" t="s">
        <v>99</v>
      </c>
      <c r="G47" s="16">
        <v>56</v>
      </c>
      <c r="H47" s="17">
        <f>VLOOKUP(F47,'[1]KOYAS PERFUMARY'!$B$5:$G$144,6,FALSE)</f>
        <v>82</v>
      </c>
      <c r="I47" s="17">
        <f t="shared" si="0"/>
        <v>112</v>
      </c>
      <c r="J47" s="17">
        <f t="shared" si="1"/>
        <v>672</v>
      </c>
      <c r="K47" s="17">
        <v>30</v>
      </c>
      <c r="L47" s="17">
        <f t="shared" si="2"/>
        <v>5406</v>
      </c>
      <c r="M47" s="24" t="s">
        <v>3</v>
      </c>
      <c r="N47" s="1"/>
      <c r="Q47" s="1"/>
      <c r="R47" s="1"/>
    </row>
    <row r="48" spans="1:18" s="14" customFormat="1" ht="15" customHeight="1">
      <c r="A48" s="23">
        <v>21</v>
      </c>
      <c r="B48" s="16" t="s">
        <v>96</v>
      </c>
      <c r="C48" s="16" t="s">
        <v>100</v>
      </c>
      <c r="D48" s="16" t="s">
        <v>101</v>
      </c>
      <c r="E48" s="16" t="s">
        <v>11</v>
      </c>
      <c r="F48" s="18" t="s">
        <v>58</v>
      </c>
      <c r="G48" s="16">
        <v>1</v>
      </c>
      <c r="H48" s="17">
        <f>VLOOKUP(F48,'[1]KOYAS PERFUMARY'!$B$4:$H$148,7,FALSE)</f>
        <v>63</v>
      </c>
      <c r="I48" s="17">
        <f t="shared" si="0"/>
        <v>2</v>
      </c>
      <c r="J48" s="17">
        <f t="shared" si="1"/>
        <v>12</v>
      </c>
      <c r="K48" s="17"/>
      <c r="L48" s="17">
        <f t="shared" si="2"/>
        <v>77</v>
      </c>
      <c r="M48" s="24" t="s">
        <v>4</v>
      </c>
      <c r="N48" s="1"/>
      <c r="Q48" s="1"/>
      <c r="R48" s="1"/>
    </row>
    <row r="49" spans="1:18" s="14" customFormat="1" ht="15" customHeight="1">
      <c r="A49" s="23"/>
      <c r="B49" s="16" t="s">
        <v>96</v>
      </c>
      <c r="C49" s="16" t="s">
        <v>100</v>
      </c>
      <c r="D49" s="16" t="s">
        <v>101</v>
      </c>
      <c r="E49" s="16" t="s">
        <v>11</v>
      </c>
      <c r="F49" s="18" t="s">
        <v>58</v>
      </c>
      <c r="G49" s="16">
        <v>17</v>
      </c>
      <c r="H49" s="17">
        <f>VLOOKUP(F49,'[1]KOYAS PERFUMARY'!$B$5:$G$144,6,FALSE)</f>
        <v>50</v>
      </c>
      <c r="I49" s="17">
        <f t="shared" si="0"/>
        <v>34</v>
      </c>
      <c r="J49" s="17">
        <f t="shared" si="1"/>
        <v>204</v>
      </c>
      <c r="K49" s="17">
        <v>30</v>
      </c>
      <c r="L49" s="17">
        <f t="shared" si="2"/>
        <v>1118</v>
      </c>
      <c r="M49" s="24" t="s">
        <v>3</v>
      </c>
      <c r="N49" s="1"/>
      <c r="Q49" s="1"/>
      <c r="R49" s="1"/>
    </row>
    <row r="50" spans="1:18" s="14" customFormat="1" ht="15" customHeight="1">
      <c r="A50" s="23">
        <v>22</v>
      </c>
      <c r="B50" s="16" t="s">
        <v>102</v>
      </c>
      <c r="C50" s="16" t="s">
        <v>103</v>
      </c>
      <c r="D50" s="16" t="s">
        <v>104</v>
      </c>
      <c r="E50" s="16" t="s">
        <v>11</v>
      </c>
      <c r="F50" s="16" t="s">
        <v>105</v>
      </c>
      <c r="G50" s="16">
        <v>5</v>
      </c>
      <c r="H50" s="17">
        <f>VLOOKUP(F50,'[1]KOYAS PERFUMARY'!$B$5:$F$146,5,FALSE)</f>
        <v>82</v>
      </c>
      <c r="I50" s="17">
        <f t="shared" si="0"/>
        <v>10</v>
      </c>
      <c r="J50" s="17">
        <f t="shared" si="1"/>
        <v>60</v>
      </c>
      <c r="K50" s="17"/>
      <c r="L50" s="17">
        <f t="shared" si="2"/>
        <v>480</v>
      </c>
      <c r="M50" s="24" t="s">
        <v>12</v>
      </c>
      <c r="N50" s="1"/>
      <c r="Q50" s="1"/>
      <c r="R50" s="1"/>
    </row>
    <row r="51" spans="1:18" s="14" customFormat="1" ht="15" customHeight="1">
      <c r="A51" s="23"/>
      <c r="B51" s="16" t="s">
        <v>102</v>
      </c>
      <c r="C51" s="16" t="s">
        <v>103</v>
      </c>
      <c r="D51" s="16" t="s">
        <v>104</v>
      </c>
      <c r="E51" s="16" t="s">
        <v>11</v>
      </c>
      <c r="F51" s="16" t="s">
        <v>105</v>
      </c>
      <c r="G51" s="16">
        <v>61</v>
      </c>
      <c r="H51" s="17">
        <f>VLOOKUP(F51,'[1]KOYAS PERFUMARY'!$B$4:$H$148,7,FALSE)</f>
        <v>57</v>
      </c>
      <c r="I51" s="17">
        <f t="shared" si="0"/>
        <v>122</v>
      </c>
      <c r="J51" s="17">
        <f t="shared" si="1"/>
        <v>732</v>
      </c>
      <c r="K51" s="17"/>
      <c r="L51" s="17">
        <f t="shared" si="2"/>
        <v>4331</v>
      </c>
      <c r="M51" s="24" t="s">
        <v>4</v>
      </c>
      <c r="N51" s="1"/>
      <c r="Q51" s="1"/>
      <c r="R51" s="1"/>
    </row>
    <row r="52" spans="1:18" s="14" customFormat="1" ht="15" customHeight="1">
      <c r="A52" s="23"/>
      <c r="B52" s="16" t="s">
        <v>102</v>
      </c>
      <c r="C52" s="16" t="s">
        <v>103</v>
      </c>
      <c r="D52" s="16" t="s">
        <v>104</v>
      </c>
      <c r="E52" s="16" t="s">
        <v>11</v>
      </c>
      <c r="F52" s="16" t="s">
        <v>105</v>
      </c>
      <c r="G52" s="16">
        <v>6</v>
      </c>
      <c r="H52" s="17">
        <f>VLOOKUP(F52,'[1]KOYAS PERFUMARY'!$B$5:$G$144,6,FALSE)</f>
        <v>44</v>
      </c>
      <c r="I52" s="17">
        <f t="shared" si="0"/>
        <v>12</v>
      </c>
      <c r="J52" s="17">
        <f t="shared" si="1"/>
        <v>72</v>
      </c>
      <c r="K52" s="17">
        <v>30</v>
      </c>
      <c r="L52" s="17">
        <f t="shared" si="2"/>
        <v>378</v>
      </c>
      <c r="M52" s="24" t="s">
        <v>3</v>
      </c>
      <c r="N52" s="1"/>
      <c r="Q52" s="1"/>
      <c r="R52" s="1"/>
    </row>
    <row r="53" spans="1:18" s="14" customFormat="1" ht="15" customHeight="1">
      <c r="A53" s="23">
        <v>23</v>
      </c>
      <c r="B53" s="16" t="s">
        <v>106</v>
      </c>
      <c r="C53" s="16" t="s">
        <v>107</v>
      </c>
      <c r="D53" s="16" t="s">
        <v>108</v>
      </c>
      <c r="E53" s="16" t="s">
        <v>11</v>
      </c>
      <c r="F53" s="16" t="s">
        <v>34</v>
      </c>
      <c r="G53" s="16">
        <v>10</v>
      </c>
      <c r="H53" s="17">
        <f>VLOOKUP(F53,'[1]KOYAS PERFUMARY'!$B$5:$F$146,5,FALSE)</f>
        <v>100</v>
      </c>
      <c r="I53" s="17">
        <f t="shared" si="0"/>
        <v>20</v>
      </c>
      <c r="J53" s="17">
        <f t="shared" si="1"/>
        <v>120</v>
      </c>
      <c r="K53" s="17"/>
      <c r="L53" s="17">
        <f t="shared" si="2"/>
        <v>1140</v>
      </c>
      <c r="M53" s="24" t="s">
        <v>12</v>
      </c>
      <c r="N53" s="1"/>
      <c r="Q53" s="1"/>
      <c r="R53" s="1"/>
    </row>
    <row r="54" spans="1:18" s="14" customFormat="1" ht="15" customHeight="1">
      <c r="A54" s="23"/>
      <c r="B54" s="16" t="s">
        <v>106</v>
      </c>
      <c r="C54" s="16" t="s">
        <v>107</v>
      </c>
      <c r="D54" s="16" t="s">
        <v>108</v>
      </c>
      <c r="E54" s="16" t="s">
        <v>11</v>
      </c>
      <c r="F54" s="16" t="s">
        <v>34</v>
      </c>
      <c r="G54" s="16">
        <v>4</v>
      </c>
      <c r="H54" s="17">
        <f>VLOOKUP(F54,'[1]KOYAS PERFUMARY'!$B$4:$H$148,7,FALSE)</f>
        <v>63</v>
      </c>
      <c r="I54" s="17">
        <f t="shared" si="0"/>
        <v>8</v>
      </c>
      <c r="J54" s="17">
        <f t="shared" si="1"/>
        <v>48</v>
      </c>
      <c r="K54" s="17">
        <v>30</v>
      </c>
      <c r="L54" s="17">
        <f t="shared" si="2"/>
        <v>338</v>
      </c>
      <c r="M54" s="24" t="s">
        <v>4</v>
      </c>
      <c r="N54" s="1"/>
      <c r="Q54" s="1"/>
      <c r="R54" s="1"/>
    </row>
    <row r="55" spans="1:18" s="14" customFormat="1" ht="15" customHeight="1">
      <c r="A55" s="23">
        <v>24</v>
      </c>
      <c r="B55" s="16" t="s">
        <v>109</v>
      </c>
      <c r="C55" s="16" t="s">
        <v>110</v>
      </c>
      <c r="D55" s="16" t="s">
        <v>111</v>
      </c>
      <c r="E55" s="16" t="s">
        <v>11</v>
      </c>
      <c r="F55" s="16" t="s">
        <v>112</v>
      </c>
      <c r="G55" s="16">
        <v>10</v>
      </c>
      <c r="H55" s="17">
        <f>VLOOKUP(F55,'[1]KOYAS PERFUMARY'!$B$5:$F$146,5,FALSE)</f>
        <v>233</v>
      </c>
      <c r="I55" s="17">
        <f t="shared" si="0"/>
        <v>20</v>
      </c>
      <c r="J55" s="17">
        <f t="shared" si="1"/>
        <v>120</v>
      </c>
      <c r="K55" s="17"/>
      <c r="L55" s="17">
        <f t="shared" si="2"/>
        <v>2470</v>
      </c>
      <c r="M55" s="24" t="s">
        <v>12</v>
      </c>
      <c r="N55" s="1"/>
      <c r="Q55" s="1"/>
      <c r="R55" s="1"/>
    </row>
    <row r="56" spans="1:18" s="14" customFormat="1" ht="15" customHeight="1">
      <c r="A56" s="23"/>
      <c r="B56" s="16" t="s">
        <v>109</v>
      </c>
      <c r="C56" s="16" t="s">
        <v>110</v>
      </c>
      <c r="D56" s="16" t="s">
        <v>111</v>
      </c>
      <c r="E56" s="16" t="s">
        <v>11</v>
      </c>
      <c r="F56" s="16" t="s">
        <v>112</v>
      </c>
      <c r="G56" s="16">
        <v>3</v>
      </c>
      <c r="H56" s="17">
        <f>VLOOKUP(F56,'[1]KOYAS PERFUMARY'!$B$4:$H$148,7,FALSE)</f>
        <v>120</v>
      </c>
      <c r="I56" s="17">
        <f t="shared" si="0"/>
        <v>6</v>
      </c>
      <c r="J56" s="17">
        <f t="shared" si="1"/>
        <v>36</v>
      </c>
      <c r="K56" s="17">
        <v>30</v>
      </c>
      <c r="L56" s="17">
        <f t="shared" si="2"/>
        <v>432</v>
      </c>
      <c r="M56" s="24" t="s">
        <v>4</v>
      </c>
      <c r="N56" s="1"/>
      <c r="Q56" s="1"/>
      <c r="R56" s="1"/>
    </row>
    <row r="57" spans="1:18" s="14" customFormat="1" ht="15" customHeight="1">
      <c r="A57" s="23">
        <v>25</v>
      </c>
      <c r="B57" s="16" t="s">
        <v>113</v>
      </c>
      <c r="C57" s="16" t="s">
        <v>114</v>
      </c>
      <c r="D57" s="16" t="s">
        <v>115</v>
      </c>
      <c r="E57" s="16" t="s">
        <v>11</v>
      </c>
      <c r="F57" s="16" t="s">
        <v>116</v>
      </c>
      <c r="G57" s="16">
        <v>31</v>
      </c>
      <c r="H57" s="17">
        <f>VLOOKUP(F57,'[1]KOYAS PERFUMARY'!$B$5:$G$144,6,FALSE)</f>
        <v>110</v>
      </c>
      <c r="I57" s="17">
        <f t="shared" si="0"/>
        <v>62</v>
      </c>
      <c r="J57" s="17">
        <f t="shared" si="1"/>
        <v>372</v>
      </c>
      <c r="K57" s="17">
        <v>30</v>
      </c>
      <c r="L57" s="17">
        <f t="shared" si="2"/>
        <v>3874</v>
      </c>
      <c r="M57" s="24" t="s">
        <v>3</v>
      </c>
      <c r="N57" s="1"/>
      <c r="Q57" s="1"/>
      <c r="R57" s="1"/>
    </row>
    <row r="58" spans="1:18" s="14" customFormat="1" ht="15" customHeight="1">
      <c r="A58" s="23">
        <v>26</v>
      </c>
      <c r="B58" s="16" t="s">
        <v>117</v>
      </c>
      <c r="C58" s="16" t="s">
        <v>118</v>
      </c>
      <c r="D58" s="16" t="s">
        <v>119</v>
      </c>
      <c r="E58" s="16" t="s">
        <v>11</v>
      </c>
      <c r="F58" s="16" t="s">
        <v>37</v>
      </c>
      <c r="G58" s="16">
        <v>13</v>
      </c>
      <c r="H58" s="17">
        <f>VLOOKUP(F58,'[1]KOYAS PERFUMARY'!$B$5:$F$146,5,FALSE)</f>
        <v>220</v>
      </c>
      <c r="I58" s="17">
        <f t="shared" si="0"/>
        <v>26</v>
      </c>
      <c r="J58" s="17">
        <f t="shared" si="1"/>
        <v>156</v>
      </c>
      <c r="K58" s="17"/>
      <c r="L58" s="17">
        <f t="shared" si="2"/>
        <v>3042</v>
      </c>
      <c r="M58" s="24" t="s">
        <v>12</v>
      </c>
      <c r="N58" s="1"/>
      <c r="Q58" s="1"/>
      <c r="R58" s="1"/>
    </row>
    <row r="59" spans="1:18" s="14" customFormat="1" ht="15" customHeight="1">
      <c r="A59" s="23"/>
      <c r="B59" s="16" t="s">
        <v>117</v>
      </c>
      <c r="C59" s="16" t="s">
        <v>118</v>
      </c>
      <c r="D59" s="16" t="s">
        <v>119</v>
      </c>
      <c r="E59" s="16" t="s">
        <v>11</v>
      </c>
      <c r="F59" s="16" t="s">
        <v>37</v>
      </c>
      <c r="G59" s="16">
        <v>3</v>
      </c>
      <c r="H59" s="17">
        <f>VLOOKUP(F59,'[1]KOYAS PERFUMARY'!$B$4:$H$148,7,FALSE)</f>
        <v>107</v>
      </c>
      <c r="I59" s="17">
        <f t="shared" si="0"/>
        <v>6</v>
      </c>
      <c r="J59" s="17">
        <f t="shared" si="1"/>
        <v>36</v>
      </c>
      <c r="K59" s="17">
        <v>30</v>
      </c>
      <c r="L59" s="17">
        <f t="shared" si="2"/>
        <v>393</v>
      </c>
      <c r="M59" s="24" t="s">
        <v>4</v>
      </c>
      <c r="N59" s="1"/>
      <c r="Q59" s="1"/>
      <c r="R59" s="1"/>
    </row>
    <row r="60" spans="1:18" s="14" customFormat="1" ht="15" customHeight="1">
      <c r="A60" s="23">
        <v>27</v>
      </c>
      <c r="B60" s="16" t="s">
        <v>120</v>
      </c>
      <c r="C60" s="16" t="s">
        <v>121</v>
      </c>
      <c r="D60" s="16" t="s">
        <v>122</v>
      </c>
      <c r="E60" s="16" t="s">
        <v>11</v>
      </c>
      <c r="F60" s="16" t="s">
        <v>31</v>
      </c>
      <c r="G60" s="16">
        <v>7</v>
      </c>
      <c r="H60" s="17">
        <f>VLOOKUP(F60,'[1]KOYAS PERFUMARY'!$B$5:$F$146,5,FALSE)</f>
        <v>135</v>
      </c>
      <c r="I60" s="17">
        <f t="shared" si="0"/>
        <v>14</v>
      </c>
      <c r="J60" s="17">
        <f t="shared" si="1"/>
        <v>84</v>
      </c>
      <c r="K60" s="17"/>
      <c r="L60" s="17">
        <f t="shared" si="2"/>
        <v>1043</v>
      </c>
      <c r="M60" s="24" t="s">
        <v>12</v>
      </c>
      <c r="N60" s="1"/>
      <c r="Q60" s="1"/>
      <c r="R60" s="1"/>
    </row>
    <row r="61" spans="1:18" s="14" customFormat="1" ht="15" customHeight="1">
      <c r="A61" s="23"/>
      <c r="B61" s="16" t="s">
        <v>120</v>
      </c>
      <c r="C61" s="16" t="s">
        <v>121</v>
      </c>
      <c r="D61" s="16" t="s">
        <v>122</v>
      </c>
      <c r="E61" s="16" t="s">
        <v>11</v>
      </c>
      <c r="F61" s="16" t="s">
        <v>31</v>
      </c>
      <c r="G61" s="16">
        <v>22</v>
      </c>
      <c r="H61" s="17">
        <f>VLOOKUP(F61,'[1]KOYAS PERFUMARY'!$B$4:$H$148,7,FALSE)</f>
        <v>76</v>
      </c>
      <c r="I61" s="17">
        <f t="shared" si="0"/>
        <v>44</v>
      </c>
      <c r="J61" s="17">
        <f t="shared" si="1"/>
        <v>264</v>
      </c>
      <c r="K61" s="17">
        <v>30</v>
      </c>
      <c r="L61" s="17">
        <f t="shared" si="2"/>
        <v>2010</v>
      </c>
      <c r="M61" s="24" t="s">
        <v>4</v>
      </c>
      <c r="N61" s="1"/>
      <c r="Q61" s="1"/>
      <c r="R61" s="1"/>
    </row>
    <row r="62" spans="1:18" s="14" customFormat="1" ht="15" customHeight="1" thickBot="1">
      <c r="A62" s="30">
        <v>28</v>
      </c>
      <c r="B62" s="31" t="s">
        <v>120</v>
      </c>
      <c r="C62" s="31" t="s">
        <v>123</v>
      </c>
      <c r="D62" s="31" t="s">
        <v>124</v>
      </c>
      <c r="E62" s="31" t="s">
        <v>11</v>
      </c>
      <c r="F62" s="32" t="s">
        <v>125</v>
      </c>
      <c r="G62" s="31">
        <v>53</v>
      </c>
      <c r="H62" s="33">
        <f>VLOOKUP(F62,'[1]KOYAS PERFUMARY'!$B$4:$H$148,7,FALSE)</f>
        <v>120</v>
      </c>
      <c r="I62" s="33">
        <f t="shared" si="0"/>
        <v>106</v>
      </c>
      <c r="J62" s="33">
        <f t="shared" si="1"/>
        <v>636</v>
      </c>
      <c r="K62" s="33">
        <v>30</v>
      </c>
      <c r="L62" s="33">
        <f t="shared" si="2"/>
        <v>7132</v>
      </c>
      <c r="M62" s="24" t="s">
        <v>4</v>
      </c>
      <c r="N62" s="1"/>
      <c r="Q62" s="1"/>
      <c r="R62" s="1"/>
    </row>
    <row r="63" spans="1:18" s="14" customFormat="1" ht="15" customHeight="1" thickBot="1">
      <c r="A63" s="50" t="s">
        <v>126</v>
      </c>
      <c r="B63" s="51"/>
      <c r="C63" s="51"/>
      <c r="D63" s="51"/>
      <c r="E63" s="51"/>
      <c r="F63" s="51"/>
      <c r="G63" s="51"/>
      <c r="H63" s="51"/>
      <c r="I63" s="51"/>
      <c r="J63" s="51"/>
      <c r="K63" s="52"/>
      <c r="L63" s="35">
        <f>SUM(L4:L62)</f>
        <v>75531</v>
      </c>
      <c r="M63" s="25"/>
      <c r="N63" s="1"/>
      <c r="Q63" s="1"/>
      <c r="R63" s="1"/>
    </row>
    <row r="64" spans="1:18" s="14" customFormat="1" ht="15" customHeight="1" thickBot="1">
      <c r="A64" s="26"/>
      <c r="B64" s="27"/>
      <c r="C64" s="27"/>
      <c r="D64" s="27"/>
      <c r="E64" s="27"/>
      <c r="F64" s="27"/>
      <c r="G64" s="34">
        <f>SUM(G4:G62)</f>
        <v>753</v>
      </c>
      <c r="H64" s="28"/>
      <c r="I64" s="28"/>
      <c r="J64" s="28"/>
      <c r="K64" s="28"/>
      <c r="L64" s="28"/>
      <c r="M64" s="29"/>
      <c r="N64" s="1"/>
      <c r="Q64" s="1"/>
      <c r="R64" s="1"/>
    </row>
    <row r="65" spans="1:13" ht="15" customHeight="1" thickBot="1">
      <c r="A65" s="36" t="s">
        <v>25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8"/>
    </row>
    <row r="66" spans="1:13" ht="21.75" customHeight="1" thickBot="1">
      <c r="A66" s="39" t="s">
        <v>38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1"/>
    </row>
    <row r="67" spans="1:13" ht="37.5" customHeight="1" thickBot="1">
      <c r="A67" s="42" t="s">
        <v>26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</sheetData>
  <sortState ref="B4:N65">
    <sortCondition ref="B4:B65"/>
    <sortCondition ref="C4:C65"/>
  </sortState>
  <mergeCells count="8">
    <mergeCell ref="A65:M65"/>
    <mergeCell ref="A66:M66"/>
    <mergeCell ref="A67:M67"/>
    <mergeCell ref="A1:G1"/>
    <mergeCell ref="A2:G2"/>
    <mergeCell ref="H1:M1"/>
    <mergeCell ref="H2:M2"/>
    <mergeCell ref="A63:K63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2026-04-07T11:25:27Z</cp:lastPrinted>
  <dcterms:created xsi:type="dcterms:W3CDTF">2022-12-05T07:14:18Z</dcterms:created>
  <dcterms:modified xsi:type="dcterms:W3CDTF">2026-04-21T11:02:11Z</dcterms:modified>
</cp:coreProperties>
</file>