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Consignment!$H$3:$H$18</definedName>
  </definedNames>
  <calcPr calcId="124519"/>
</workbook>
</file>

<file path=xl/calcChain.xml><?xml version="1.0" encoding="utf-8"?>
<calcChain xmlns="http://schemas.openxmlformats.org/spreadsheetml/2006/main">
  <c r="M18" i="1"/>
  <c r="M4"/>
  <c r="M12"/>
  <c r="M10"/>
  <c r="M16"/>
  <c r="H22"/>
  <c r="G22"/>
  <c r="K17" l="1"/>
  <c r="K15"/>
  <c r="K9"/>
  <c r="K6"/>
  <c r="K5"/>
  <c r="I5" l="1"/>
  <c r="M5" s="1"/>
  <c r="I6"/>
  <c r="M6" s="1"/>
  <c r="I7"/>
  <c r="M7" s="1"/>
  <c r="I8"/>
  <c r="M8" s="1"/>
  <c r="I9"/>
  <c r="M9" s="1"/>
  <c r="I11"/>
  <c r="M11" s="1"/>
  <c r="I13"/>
  <c r="M13" s="1"/>
  <c r="I14"/>
  <c r="M14" s="1"/>
  <c r="I15"/>
  <c r="M15" s="1"/>
  <c r="I17"/>
  <c r="M17" s="1"/>
  <c r="I18"/>
  <c r="M19" l="1"/>
</calcChain>
</file>

<file path=xl/sharedStrings.xml><?xml version="1.0" encoding="utf-8"?>
<sst xmlns="http://schemas.openxmlformats.org/spreadsheetml/2006/main" count="94" uniqueCount="65">
  <si>
    <t>01/8/2025</t>
  </si>
  <si>
    <t>9290</t>
  </si>
  <si>
    <t>9300</t>
  </si>
  <si>
    <t>05/8/2025</t>
  </si>
  <si>
    <t>19309</t>
  </si>
  <si>
    <t>19305</t>
  </si>
  <si>
    <t>13/8/2025</t>
  </si>
  <si>
    <t>19350</t>
  </si>
  <si>
    <t>14/8/2025</t>
  </si>
  <si>
    <t>363</t>
  </si>
  <si>
    <t>9367</t>
  </si>
  <si>
    <t>16/8/2025</t>
  </si>
  <si>
    <t>19380</t>
  </si>
  <si>
    <t>23/8/2025</t>
  </si>
  <si>
    <t>19424</t>
  </si>
  <si>
    <t>26/8/2025</t>
  </si>
  <si>
    <t>19467</t>
  </si>
  <si>
    <t>29/8/2025</t>
  </si>
  <si>
    <t>19473</t>
  </si>
  <si>
    <t>19469</t>
  </si>
  <si>
    <t>30/8/2025</t>
  </si>
  <si>
    <t>19477</t>
  </si>
  <si>
    <t>08/8/2025</t>
  </si>
  <si>
    <t>9324</t>
  </si>
  <si>
    <t>20/8/2025</t>
  </si>
  <si>
    <t>9385</t>
  </si>
  <si>
    <t>SL</t>
  </si>
  <si>
    <t>DATE</t>
  </si>
  <si>
    <t>LR NO</t>
  </si>
  <si>
    <t>INV NO</t>
  </si>
  <si>
    <t>FROM</t>
  </si>
  <si>
    <t>TO</t>
  </si>
  <si>
    <t>WEIGHT</t>
  </si>
  <si>
    <t>CASE</t>
  </si>
  <si>
    <t>CH/02064</t>
  </si>
  <si>
    <t>CH/02095</t>
  </si>
  <si>
    <t>CH/02121</t>
  </si>
  <si>
    <t>CH/02122</t>
  </si>
  <si>
    <t>CH/02263</t>
  </si>
  <si>
    <t>CH/02285</t>
  </si>
  <si>
    <t>CH/02304</t>
  </si>
  <si>
    <t>CH/02317</t>
  </si>
  <si>
    <t>CH/02444</t>
  </si>
  <si>
    <t>CH/02489</t>
  </si>
  <si>
    <t>CH/02533</t>
  </si>
  <si>
    <t>CH/02538</t>
  </si>
  <si>
    <t>CH/02541</t>
  </si>
  <si>
    <t>JAA/01330</t>
  </si>
  <si>
    <t>JAA/01408</t>
  </si>
  <si>
    <t>BARIPADA</t>
  </si>
  <si>
    <t>BALIMELA</t>
  </si>
  <si>
    <t>KORAPUT</t>
  </si>
  <si>
    <t>JHARSUGUDA</t>
  </si>
  <si>
    <t>CTC</t>
  </si>
  <si>
    <t>RATE</t>
  </si>
  <si>
    <t>HAM</t>
  </si>
  <si>
    <t>DD.CH.</t>
  </si>
  <si>
    <t>LR.CH.</t>
  </si>
  <si>
    <t>AMOUNT</t>
  </si>
  <si>
    <t>INVOICE
ATC LOGISTICS,,8984191006
GST No:21CHVPB1842D2ZQ</t>
  </si>
  <si>
    <t xml:space="preserve">KOKUYO CAMLIN LTD
Address: Sector - 11, CDA, 3-C/1358,CUTTACK,9337010717
GST No:21AAACC1647E1ZD
</t>
  </si>
  <si>
    <t>Kindly, verify &amp; confirm within 7 days, else GST will be filed by 20th AUG, 2025. 
GST to be paid by Consignor under Reverse Charge Mechanism(RCM) as per GST.</t>
  </si>
  <si>
    <t>Thanking you for your business.
ATC LOGISTICS</t>
  </si>
  <si>
    <t>(RUPEES NINE THOUSAND THREE HUNDRED ELEVEN ONLY)</t>
  </si>
  <si>
    <t>Bill Date: 31/08/2025
Bill NO : 1839
Total Amount : 9311.00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</si>
</sst>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76200</xdr:rowOff>
    </xdr:from>
    <xdr:to>
      <xdr:col>7</xdr:col>
      <xdr:colOff>409576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6" y="76200"/>
          <a:ext cx="39052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7">
          <cell r="C7" t="str">
            <v>BALIMELA</v>
          </cell>
          <cell r="E7">
            <v>4.5</v>
          </cell>
        </row>
        <row r="8">
          <cell r="C8" t="str">
            <v>BARAGARH</v>
          </cell>
          <cell r="E8">
            <v>2.04</v>
          </cell>
        </row>
        <row r="9">
          <cell r="C9" t="str">
            <v>BARIPADA</v>
          </cell>
          <cell r="D9">
            <v>24</v>
          </cell>
        </row>
        <row r="10">
          <cell r="C10" t="str">
            <v>BERHAMPUR</v>
          </cell>
          <cell r="E10">
            <v>1.44</v>
          </cell>
        </row>
        <row r="11">
          <cell r="C11" t="str">
            <v>BHAWANIPATNA</v>
          </cell>
          <cell r="E11">
            <v>3.48</v>
          </cell>
        </row>
        <row r="12">
          <cell r="C12" t="str">
            <v>BOLANGIR</v>
          </cell>
          <cell r="E12">
            <v>3</v>
          </cell>
        </row>
        <row r="13">
          <cell r="C13" t="str">
            <v>JEYPORE</v>
          </cell>
          <cell r="E13">
            <v>3.72</v>
          </cell>
        </row>
        <row r="14">
          <cell r="C14" t="str">
            <v>JHARSUGUDA</v>
          </cell>
          <cell r="E14">
            <v>2.04</v>
          </cell>
        </row>
        <row r="15">
          <cell r="C15" t="str">
            <v>KORAPUT</v>
          </cell>
          <cell r="E15">
            <v>3.4</v>
          </cell>
        </row>
        <row r="16">
          <cell r="C16" t="str">
            <v>KEONJHAR</v>
          </cell>
          <cell r="D16">
            <v>43.2</v>
          </cell>
        </row>
        <row r="17">
          <cell r="C17" t="str">
            <v>MALKANGIRI</v>
          </cell>
          <cell r="E17">
            <v>4.5</v>
          </cell>
        </row>
        <row r="18">
          <cell r="C18" t="str">
            <v>POLSAR</v>
          </cell>
          <cell r="E18">
            <v>1.44</v>
          </cell>
        </row>
        <row r="19">
          <cell r="C19" t="str">
            <v>PURI</v>
          </cell>
          <cell r="D19">
            <v>33.6</v>
          </cell>
        </row>
        <row r="20">
          <cell r="C20" t="str">
            <v>RAYAGADA</v>
          </cell>
          <cell r="E20">
            <v>2.82</v>
          </cell>
        </row>
        <row r="21">
          <cell r="C21" t="str">
            <v>RAIRANGPUR</v>
          </cell>
          <cell r="D21">
            <v>60</v>
          </cell>
        </row>
        <row r="22">
          <cell r="C22" t="str">
            <v>ROURKELA</v>
          </cell>
          <cell r="E22">
            <v>1.8</v>
          </cell>
        </row>
        <row r="23">
          <cell r="C23" t="str">
            <v>TITILAGARH</v>
          </cell>
          <cell r="E23">
            <v>3.48</v>
          </cell>
        </row>
        <row r="24">
          <cell r="C24" t="str">
            <v>MUNIGUDA</v>
          </cell>
          <cell r="E24">
            <v>3.5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S8" sqref="S8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8.28515625" bestFit="1" customWidth="1"/>
    <col min="9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5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59</v>
      </c>
      <c r="J1" s="14"/>
      <c r="K1" s="14"/>
      <c r="L1" s="14"/>
      <c r="M1" s="14"/>
    </row>
    <row r="2" spans="1:13" s="5" customFormat="1" ht="63" customHeight="1">
      <c r="A2" s="11" t="s">
        <v>60</v>
      </c>
      <c r="B2" s="12"/>
      <c r="C2" s="12"/>
      <c r="D2" s="12"/>
      <c r="E2" s="12"/>
      <c r="F2" s="12"/>
      <c r="G2" s="12"/>
      <c r="H2" s="13"/>
      <c r="I2" s="14" t="s">
        <v>64</v>
      </c>
      <c r="J2" s="14"/>
      <c r="K2" s="14"/>
      <c r="L2" s="14"/>
      <c r="M2" s="14"/>
    </row>
    <row r="3" spans="1:13" s="1" customFormat="1">
      <c r="A3" s="3" t="s">
        <v>26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33</v>
      </c>
      <c r="H3" s="3" t="s">
        <v>32</v>
      </c>
      <c r="I3" s="3" t="s">
        <v>54</v>
      </c>
      <c r="J3" s="3" t="s">
        <v>55</v>
      </c>
      <c r="K3" s="3" t="s">
        <v>56</v>
      </c>
      <c r="L3" s="3" t="s">
        <v>57</v>
      </c>
      <c r="M3" s="3" t="s">
        <v>58</v>
      </c>
    </row>
    <row r="4" spans="1:13">
      <c r="A4" s="2">
        <v>1</v>
      </c>
      <c r="B4" s="2" t="s">
        <v>0</v>
      </c>
      <c r="C4" s="2" t="s">
        <v>34</v>
      </c>
      <c r="D4" s="2" t="s">
        <v>1</v>
      </c>
      <c r="E4" s="2" t="s">
        <v>53</v>
      </c>
      <c r="F4" s="2" t="s">
        <v>49</v>
      </c>
      <c r="G4" s="2">
        <v>28</v>
      </c>
      <c r="H4" s="2"/>
      <c r="I4" s="4">
        <v>24</v>
      </c>
      <c r="J4" s="4">
        <v>28</v>
      </c>
      <c r="K4" s="4">
        <v>0</v>
      </c>
      <c r="L4" s="4">
        <v>25</v>
      </c>
      <c r="M4" s="4">
        <f>G4*I4+J4+K4+L4</f>
        <v>725</v>
      </c>
    </row>
    <row r="5" spans="1:13">
      <c r="A5" s="2">
        <v>2</v>
      </c>
      <c r="B5" s="2" t="s">
        <v>0</v>
      </c>
      <c r="C5" s="2" t="s">
        <v>35</v>
      </c>
      <c r="D5" s="2" t="s">
        <v>2</v>
      </c>
      <c r="E5" s="2" t="s">
        <v>53</v>
      </c>
      <c r="F5" s="2" t="s">
        <v>50</v>
      </c>
      <c r="G5" s="2">
        <v>12</v>
      </c>
      <c r="H5" s="2">
        <v>210</v>
      </c>
      <c r="I5" s="4">
        <f>VLOOKUP(F5,'[1]KOKUYO CAMLIN LTD'!$C$7:$E$24,3,FALSE)</f>
        <v>4.5</v>
      </c>
      <c r="J5" s="4">
        <v>12</v>
      </c>
      <c r="K5" s="4">
        <f>G5*5</f>
        <v>60</v>
      </c>
      <c r="L5" s="4">
        <v>25</v>
      </c>
      <c r="M5" s="4">
        <f t="shared" ref="M5:M17" si="0">H5*I5+J5+K5+L5</f>
        <v>1042</v>
      </c>
    </row>
    <row r="6" spans="1:13">
      <c r="A6" s="2">
        <v>3</v>
      </c>
      <c r="B6" s="2" t="s">
        <v>3</v>
      </c>
      <c r="C6" s="2" t="s">
        <v>36</v>
      </c>
      <c r="D6" s="2" t="s">
        <v>4</v>
      </c>
      <c r="E6" s="2" t="s">
        <v>53</v>
      </c>
      <c r="F6" s="2" t="s">
        <v>50</v>
      </c>
      <c r="G6" s="2">
        <v>6</v>
      </c>
      <c r="H6" s="2">
        <v>110</v>
      </c>
      <c r="I6" s="4">
        <f>VLOOKUP(F6,'[1]KOKUYO CAMLIN LTD'!$C$7:$E$24,3,FALSE)</f>
        <v>4.5</v>
      </c>
      <c r="J6" s="4">
        <v>6</v>
      </c>
      <c r="K6" s="4">
        <f>G6*5</f>
        <v>30</v>
      </c>
      <c r="L6" s="4">
        <v>25</v>
      </c>
      <c r="M6" s="4">
        <f t="shared" si="0"/>
        <v>556</v>
      </c>
    </row>
    <row r="7" spans="1:13">
      <c r="A7" s="2">
        <v>4</v>
      </c>
      <c r="B7" s="2" t="s">
        <v>3</v>
      </c>
      <c r="C7" s="2" t="s">
        <v>37</v>
      </c>
      <c r="D7" s="2" t="s">
        <v>5</v>
      </c>
      <c r="E7" s="2" t="s">
        <v>53</v>
      </c>
      <c r="F7" s="2" t="s">
        <v>51</v>
      </c>
      <c r="G7" s="2">
        <v>6</v>
      </c>
      <c r="H7" s="2">
        <v>104</v>
      </c>
      <c r="I7" s="4">
        <f>VLOOKUP(F7,'[1]KOKUYO CAMLIN LTD'!$C$7:$E$24,3,FALSE)</f>
        <v>3.4</v>
      </c>
      <c r="J7" s="4">
        <v>6</v>
      </c>
      <c r="K7" s="4">
        <v>0</v>
      </c>
      <c r="L7" s="4">
        <v>25</v>
      </c>
      <c r="M7" s="4">
        <f>H7*I7+J7+K7+L7</f>
        <v>384.59999999999997</v>
      </c>
    </row>
    <row r="8" spans="1:13">
      <c r="A8" s="2">
        <v>5</v>
      </c>
      <c r="B8" s="2" t="s">
        <v>22</v>
      </c>
      <c r="C8" s="2" t="s">
        <v>47</v>
      </c>
      <c r="D8" s="2" t="s">
        <v>23</v>
      </c>
      <c r="E8" s="2" t="s">
        <v>53</v>
      </c>
      <c r="F8" s="2" t="s">
        <v>52</v>
      </c>
      <c r="G8" s="2">
        <v>21</v>
      </c>
      <c r="H8" s="2">
        <v>340</v>
      </c>
      <c r="I8" s="4">
        <f>VLOOKUP(F8,'[1]KOKUYO CAMLIN LTD'!$C$7:$E$24,3,FALSE)</f>
        <v>2.04</v>
      </c>
      <c r="J8" s="4">
        <v>21</v>
      </c>
      <c r="K8" s="4">
        <v>0</v>
      </c>
      <c r="L8" s="4">
        <v>25</v>
      </c>
      <c r="M8" s="4">
        <f t="shared" si="0"/>
        <v>739.6</v>
      </c>
    </row>
    <row r="9" spans="1:13">
      <c r="A9" s="2">
        <v>6</v>
      </c>
      <c r="B9" s="2" t="s">
        <v>6</v>
      </c>
      <c r="C9" s="2" t="s">
        <v>38</v>
      </c>
      <c r="D9" s="2" t="s">
        <v>7</v>
      </c>
      <c r="E9" s="2" t="s">
        <v>53</v>
      </c>
      <c r="F9" s="2" t="s">
        <v>50</v>
      </c>
      <c r="G9" s="2">
        <v>9</v>
      </c>
      <c r="H9" s="2">
        <v>166</v>
      </c>
      <c r="I9" s="4">
        <f>VLOOKUP(F9,'[1]KOKUYO CAMLIN LTD'!$C$7:$E$24,3,FALSE)</f>
        <v>4.5</v>
      </c>
      <c r="J9" s="4">
        <v>9</v>
      </c>
      <c r="K9" s="4">
        <f>G9*5</f>
        <v>45</v>
      </c>
      <c r="L9" s="4">
        <v>25</v>
      </c>
      <c r="M9" s="4">
        <f t="shared" si="0"/>
        <v>826</v>
      </c>
    </row>
    <row r="10" spans="1:13">
      <c r="A10" s="2">
        <v>7</v>
      </c>
      <c r="B10" s="2" t="s">
        <v>8</v>
      </c>
      <c r="C10" s="2" t="s">
        <v>39</v>
      </c>
      <c r="D10" s="2" t="s">
        <v>9</v>
      </c>
      <c r="E10" s="2" t="s">
        <v>53</v>
      </c>
      <c r="F10" s="2" t="s">
        <v>49</v>
      </c>
      <c r="G10" s="2">
        <v>11</v>
      </c>
      <c r="H10" s="2"/>
      <c r="I10" s="4">
        <v>24</v>
      </c>
      <c r="J10" s="4">
        <v>11</v>
      </c>
      <c r="K10" s="4">
        <v>0</v>
      </c>
      <c r="L10" s="4">
        <v>25</v>
      </c>
      <c r="M10" s="4">
        <f>G10*I10+J10+K10+L10</f>
        <v>300</v>
      </c>
    </row>
    <row r="11" spans="1:13">
      <c r="A11" s="2">
        <v>8</v>
      </c>
      <c r="B11" s="2" t="s">
        <v>8</v>
      </c>
      <c r="C11" s="2" t="s">
        <v>40</v>
      </c>
      <c r="D11" s="2" t="s">
        <v>10</v>
      </c>
      <c r="E11" s="2" t="s">
        <v>53</v>
      </c>
      <c r="F11" s="2" t="s">
        <v>52</v>
      </c>
      <c r="G11" s="2">
        <v>2</v>
      </c>
      <c r="H11" s="2">
        <v>36</v>
      </c>
      <c r="I11" s="4">
        <f>VLOOKUP(F11,'[1]KOKUYO CAMLIN LTD'!$C$7:$E$24,3,FALSE)</f>
        <v>2.04</v>
      </c>
      <c r="J11" s="4">
        <v>2</v>
      </c>
      <c r="K11" s="4">
        <v>0</v>
      </c>
      <c r="L11" s="4">
        <v>25</v>
      </c>
      <c r="M11" s="4">
        <f t="shared" si="0"/>
        <v>100.44</v>
      </c>
    </row>
    <row r="12" spans="1:13">
      <c r="A12" s="2">
        <v>9</v>
      </c>
      <c r="B12" s="2" t="s">
        <v>11</v>
      </c>
      <c r="C12" s="2" t="s">
        <v>41</v>
      </c>
      <c r="D12" s="2" t="s">
        <v>12</v>
      </c>
      <c r="E12" s="2" t="s">
        <v>53</v>
      </c>
      <c r="F12" s="2" t="s">
        <v>49</v>
      </c>
      <c r="G12" s="2">
        <v>57</v>
      </c>
      <c r="H12" s="2"/>
      <c r="I12" s="4">
        <v>24</v>
      </c>
      <c r="J12" s="4">
        <v>57</v>
      </c>
      <c r="K12" s="4">
        <v>0</v>
      </c>
      <c r="L12" s="4">
        <v>25</v>
      </c>
      <c r="M12" s="4">
        <f>G12*I12+J12+K12+L12</f>
        <v>1450</v>
      </c>
    </row>
    <row r="13" spans="1:13">
      <c r="A13" s="2">
        <v>10</v>
      </c>
      <c r="B13" s="2" t="s">
        <v>24</v>
      </c>
      <c r="C13" s="2" t="s">
        <v>48</v>
      </c>
      <c r="D13" s="2" t="s">
        <v>25</v>
      </c>
      <c r="E13" s="2" t="s">
        <v>53</v>
      </c>
      <c r="F13" s="2" t="s">
        <v>51</v>
      </c>
      <c r="G13" s="2">
        <v>5</v>
      </c>
      <c r="H13" s="2">
        <v>86</v>
      </c>
      <c r="I13" s="4">
        <f>VLOOKUP(F13,'[1]KOKUYO CAMLIN LTD'!$C$7:$E$24,3,FALSE)</f>
        <v>3.4</v>
      </c>
      <c r="J13" s="4">
        <v>5</v>
      </c>
      <c r="K13" s="4">
        <v>0</v>
      </c>
      <c r="L13" s="4">
        <v>25</v>
      </c>
      <c r="M13" s="4">
        <f t="shared" si="0"/>
        <v>322.39999999999998</v>
      </c>
    </row>
    <row r="14" spans="1:13">
      <c r="A14" s="2">
        <v>11</v>
      </c>
      <c r="B14" s="2" t="s">
        <v>13</v>
      </c>
      <c r="C14" s="2" t="s">
        <v>42</v>
      </c>
      <c r="D14" s="2" t="s">
        <v>14</v>
      </c>
      <c r="E14" s="2" t="s">
        <v>53</v>
      </c>
      <c r="F14" s="2" t="s">
        <v>52</v>
      </c>
      <c r="G14" s="2">
        <v>16</v>
      </c>
      <c r="H14" s="2">
        <v>272</v>
      </c>
      <c r="I14" s="4">
        <f>VLOOKUP(F14,'[1]KOKUYO CAMLIN LTD'!$C$7:$E$24,3,FALSE)</f>
        <v>2.04</v>
      </c>
      <c r="J14" s="4">
        <v>16</v>
      </c>
      <c r="K14" s="4">
        <v>0</v>
      </c>
      <c r="L14" s="4">
        <v>25</v>
      </c>
      <c r="M14" s="4">
        <f t="shared" si="0"/>
        <v>595.88</v>
      </c>
    </row>
    <row r="15" spans="1:13">
      <c r="A15" s="2">
        <v>12</v>
      </c>
      <c r="B15" s="2" t="s">
        <v>15</v>
      </c>
      <c r="C15" s="2" t="s">
        <v>43</v>
      </c>
      <c r="D15" s="2" t="s">
        <v>16</v>
      </c>
      <c r="E15" s="2" t="s">
        <v>53</v>
      </c>
      <c r="F15" s="2" t="s">
        <v>50</v>
      </c>
      <c r="G15" s="2">
        <v>5</v>
      </c>
      <c r="H15" s="2">
        <v>84</v>
      </c>
      <c r="I15" s="4">
        <f>VLOOKUP(F15,'[1]KOKUYO CAMLIN LTD'!$C$7:$E$24,3,FALSE)</f>
        <v>4.5</v>
      </c>
      <c r="J15" s="4">
        <v>5</v>
      </c>
      <c r="K15" s="4">
        <f>G15*5</f>
        <v>25</v>
      </c>
      <c r="L15" s="4">
        <v>25</v>
      </c>
      <c r="M15" s="4">
        <f t="shared" si="0"/>
        <v>433</v>
      </c>
    </row>
    <row r="16" spans="1:13">
      <c r="A16" s="2">
        <v>13</v>
      </c>
      <c r="B16" s="2" t="s">
        <v>17</v>
      </c>
      <c r="C16" s="2" t="s">
        <v>44</v>
      </c>
      <c r="D16" s="2" t="s">
        <v>18</v>
      </c>
      <c r="E16" s="2" t="s">
        <v>53</v>
      </c>
      <c r="F16" s="2" t="s">
        <v>49</v>
      </c>
      <c r="G16" s="2">
        <v>24</v>
      </c>
      <c r="H16" s="2"/>
      <c r="I16" s="4">
        <v>24</v>
      </c>
      <c r="J16" s="4">
        <v>24</v>
      </c>
      <c r="K16" s="4">
        <v>0</v>
      </c>
      <c r="L16" s="4">
        <v>25</v>
      </c>
      <c r="M16" s="4">
        <f>G16*I16+J16+K16+L16</f>
        <v>625</v>
      </c>
    </row>
    <row r="17" spans="1:14">
      <c r="A17" s="2">
        <v>14</v>
      </c>
      <c r="B17" s="2" t="s">
        <v>17</v>
      </c>
      <c r="C17" s="2" t="s">
        <v>45</v>
      </c>
      <c r="D17" s="2" t="s">
        <v>19</v>
      </c>
      <c r="E17" s="2" t="s">
        <v>53</v>
      </c>
      <c r="F17" s="2" t="s">
        <v>50</v>
      </c>
      <c r="G17" s="2">
        <v>4</v>
      </c>
      <c r="H17" s="2">
        <v>70</v>
      </c>
      <c r="I17" s="4">
        <f>VLOOKUP(F17,'[1]KOKUYO CAMLIN LTD'!$C$7:$E$24,3,FALSE)</f>
        <v>4.5</v>
      </c>
      <c r="J17" s="4">
        <v>4</v>
      </c>
      <c r="K17" s="4">
        <f>G17*5</f>
        <v>20</v>
      </c>
      <c r="L17" s="4">
        <v>25</v>
      </c>
      <c r="M17" s="4">
        <f t="shared" si="0"/>
        <v>364</v>
      </c>
    </row>
    <row r="18" spans="1:14">
      <c r="A18" s="2">
        <v>15</v>
      </c>
      <c r="B18" s="2" t="s">
        <v>20</v>
      </c>
      <c r="C18" s="2" t="s">
        <v>46</v>
      </c>
      <c r="D18" s="2" t="s">
        <v>21</v>
      </c>
      <c r="E18" s="2" t="s">
        <v>53</v>
      </c>
      <c r="F18" s="2" t="s">
        <v>51</v>
      </c>
      <c r="G18" s="2">
        <v>13</v>
      </c>
      <c r="H18" s="2">
        <v>238</v>
      </c>
      <c r="I18" s="4">
        <f>VLOOKUP(F18,'[1]KOKUYO CAMLIN LTD'!$C$7:$E$24,3,FALSE)</f>
        <v>3.4</v>
      </c>
      <c r="J18" s="4">
        <v>13</v>
      </c>
      <c r="K18" s="4">
        <v>0</v>
      </c>
      <c r="L18" s="4">
        <v>25</v>
      </c>
      <c r="M18" s="4">
        <f>H18*I18+J18+K18+L18</f>
        <v>847.19999999999993</v>
      </c>
    </row>
    <row r="19" spans="1:14" s="7" customFormat="1">
      <c r="A19" s="15" t="s">
        <v>63</v>
      </c>
      <c r="B19" s="16"/>
      <c r="C19" s="16"/>
      <c r="D19" s="16"/>
      <c r="E19" s="16"/>
      <c r="F19" s="16"/>
      <c r="G19" s="16"/>
      <c r="H19" s="16"/>
      <c r="I19" s="17"/>
      <c r="J19" s="17"/>
      <c r="K19" s="17"/>
      <c r="L19" s="18"/>
      <c r="M19" s="6">
        <f>ROUND(SUM(M4:M18),0)</f>
        <v>9311</v>
      </c>
      <c r="N19"/>
    </row>
    <row r="20" spans="1:14" s="7" customFormat="1" ht="30" customHeight="1">
      <c r="A20" s="9" t="s">
        <v>61</v>
      </c>
      <c r="B20" s="9"/>
      <c r="C20" s="9"/>
      <c r="D20" s="9"/>
      <c r="E20" s="9"/>
      <c r="F20" s="9"/>
      <c r="G20" s="9"/>
      <c r="H20" s="9"/>
      <c r="I20" s="10"/>
      <c r="J20" s="10"/>
      <c r="K20" s="10"/>
      <c r="L20" s="10"/>
      <c r="M20" s="10"/>
    </row>
    <row r="21" spans="1:14" s="7" customFormat="1" ht="30" customHeight="1">
      <c r="A21" s="9" t="s">
        <v>62</v>
      </c>
      <c r="B21" s="9"/>
      <c r="C21" s="9"/>
      <c r="D21" s="9"/>
      <c r="E21" s="9"/>
      <c r="F21" s="9"/>
      <c r="G21" s="9"/>
      <c r="H21" s="9"/>
      <c r="I21" s="10"/>
      <c r="J21" s="10"/>
      <c r="K21" s="10"/>
      <c r="L21" s="10"/>
      <c r="M21" s="10"/>
    </row>
    <row r="22" spans="1:14">
      <c r="G22" s="8">
        <f>SUM(G4:G18)</f>
        <v>219</v>
      </c>
      <c r="H22" s="8">
        <f>SUM(H4:H18)</f>
        <v>1716</v>
      </c>
    </row>
  </sheetData>
  <sortState ref="B2:H16">
    <sortCondition ref="B2:B16"/>
  </sortState>
  <mergeCells count="7">
    <mergeCell ref="A21:M21"/>
    <mergeCell ref="A1:H1"/>
    <mergeCell ref="I1:M1"/>
    <mergeCell ref="A2:H2"/>
    <mergeCell ref="I2:M2"/>
    <mergeCell ref="A19:L19"/>
    <mergeCell ref="A20:M20"/>
  </mergeCells>
  <conditionalFormatting sqref="C1:C2">
    <cfRule type="duplicateValues" dxfId="3" priority="4"/>
  </conditionalFormatting>
  <conditionalFormatting sqref="C1:C2">
    <cfRule type="duplicateValues" dxfId="2" priority="3"/>
  </conditionalFormatting>
  <conditionalFormatting sqref="C19:C21">
    <cfRule type="duplicateValues" dxfId="1" priority="2"/>
  </conditionalFormatting>
  <conditionalFormatting sqref="C19:C22">
    <cfRule type="duplicateValues" dxfId="0" priority="1"/>
  </conditionalFormatting>
  <pageMargins left="0.3" right="0.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2025-09-07T02:49:10Z</cp:lastPrinted>
  <dcterms:created xsi:type="dcterms:W3CDTF">2025-09-06T05:31:08Z</dcterms:created>
  <dcterms:modified xsi:type="dcterms:W3CDTF">2025-09-07T02:49:13Z</dcterms:modified>
</cp:coreProperties>
</file>