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H4" i="1"/>
  <c r="I4" i="1"/>
  <c r="H5" i="1"/>
  <c r="J5" i="1" s="1"/>
  <c r="I5" i="1"/>
  <c r="H6" i="1"/>
  <c r="I6" i="1"/>
  <c r="H7" i="1"/>
  <c r="I7" i="1"/>
  <c r="H8" i="1"/>
  <c r="I8" i="1"/>
  <c r="J8" i="1" l="1"/>
  <c r="L8" i="1" s="1"/>
  <c r="J7" i="1"/>
  <c r="L7" i="1" s="1"/>
  <c r="J6" i="1"/>
  <c r="L6" i="1" s="1"/>
  <c r="L5" i="1"/>
  <c r="J4" i="1"/>
  <c r="L4" i="1" s="1"/>
  <c r="L9" i="1" l="1"/>
</calcChain>
</file>

<file path=xl/sharedStrings.xml><?xml version="1.0" encoding="utf-8"?>
<sst xmlns="http://schemas.openxmlformats.org/spreadsheetml/2006/main" count="42" uniqueCount="37">
  <si>
    <t>08/12/2025</t>
  </si>
  <si>
    <t>12/12/2025</t>
  </si>
  <si>
    <t>20023</t>
  </si>
  <si>
    <t>06/12/2025</t>
  </si>
  <si>
    <t>20018</t>
  </si>
  <si>
    <t>10/12/2025</t>
  </si>
  <si>
    <t>2004</t>
  </si>
  <si>
    <t>18/12/2025</t>
  </si>
  <si>
    <t>2020</t>
  </si>
  <si>
    <t>SL</t>
  </si>
  <si>
    <t>DATE</t>
  </si>
  <si>
    <t>LR NO</t>
  </si>
  <si>
    <t>INV NO</t>
  </si>
  <si>
    <t>FROM</t>
  </si>
  <si>
    <t>TO</t>
  </si>
  <si>
    <t>CASE</t>
  </si>
  <si>
    <t>DO/13216</t>
  </si>
  <si>
    <t>DO/13422</t>
  </si>
  <si>
    <t>MA/09301</t>
  </si>
  <si>
    <t>MA/09475</t>
  </si>
  <si>
    <t>MA/09696</t>
  </si>
  <si>
    <t>BHUBANESWAR</t>
  </si>
  <si>
    <t>BARIPADA</t>
  </si>
  <si>
    <t>ANGUL</t>
  </si>
  <si>
    <t>CTC</t>
  </si>
  <si>
    <t>RATE</t>
  </si>
  <si>
    <t>HAM</t>
  </si>
  <si>
    <t>SUB.CH.</t>
  </si>
  <si>
    <t>LR.CH.</t>
  </si>
  <si>
    <t>AMT.</t>
  </si>
  <si>
    <t>KUJANGA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</si>
  <si>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</si>
  <si>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</si>
  <si>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</si>
  <si>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</si>
  <si>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Bill Date: 31/12/2025
Bill NO : 23317
Total Amount: 1304.00</t>
  </si>
  <si>
    <t>(RUPEES ONE THOUSAND THREE HUNDRED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</si>
</sst>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957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R3" sqref="R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6" bestFit="1" customWidth="1"/>
    <col min="9" max="9" width="5.5703125" bestFit="1" customWidth="1"/>
    <col min="10" max="10" width="8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31</v>
      </c>
      <c r="J1" s="16"/>
      <c r="K1" s="16"/>
      <c r="L1" s="16"/>
    </row>
    <row r="2" spans="1:12" s="6" customFormat="1" ht="76.5" customHeight="1">
      <c r="A2" s="13" t="s">
        <v>32</v>
      </c>
      <c r="B2" s="14"/>
      <c r="C2" s="14"/>
      <c r="D2" s="14"/>
      <c r="E2" s="14"/>
      <c r="F2" s="14"/>
      <c r="G2" s="14"/>
      <c r="H2" s="15"/>
      <c r="I2" s="16" t="s">
        <v>35</v>
      </c>
      <c r="J2" s="16"/>
      <c r="K2" s="16"/>
      <c r="L2" s="16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</row>
    <row r="4" spans="1:12">
      <c r="A4" s="2">
        <v>1</v>
      </c>
      <c r="B4" s="2" t="s">
        <v>3</v>
      </c>
      <c r="C4" s="2" t="s">
        <v>18</v>
      </c>
      <c r="D4" s="2" t="s">
        <v>4</v>
      </c>
      <c r="E4" s="2" t="s">
        <v>24</v>
      </c>
      <c r="F4" s="2" t="s">
        <v>22</v>
      </c>
      <c r="G4" s="2">
        <v>9</v>
      </c>
      <c r="H4" s="2">
        <f>VLOOKUP(F4,'[1]ARISTO PHARMASEUTICALS'!$C$3:$E$40,3,FALSE)</f>
        <v>26.35</v>
      </c>
      <c r="I4" s="4">
        <f t="shared" ref="I4:I8" si="0">G4*2</f>
        <v>18</v>
      </c>
      <c r="J4" s="4">
        <f t="shared" ref="J4:J8" si="1">G4*H4*20/100</f>
        <v>47.43</v>
      </c>
      <c r="K4" s="4">
        <v>35</v>
      </c>
      <c r="L4" s="4">
        <f t="shared" ref="L4:L8" si="2">G4*H4+I4+J4+K4</f>
        <v>337.58</v>
      </c>
    </row>
    <row r="5" spans="1:12">
      <c r="A5" s="2">
        <v>2</v>
      </c>
      <c r="B5" s="2" t="s">
        <v>0</v>
      </c>
      <c r="C5" s="2" t="s">
        <v>16</v>
      </c>
      <c r="D5" s="10">
        <v>20017</v>
      </c>
      <c r="E5" s="2" t="s">
        <v>24</v>
      </c>
      <c r="F5" s="2" t="s">
        <v>21</v>
      </c>
      <c r="G5" s="2">
        <v>3</v>
      </c>
      <c r="H5" s="2">
        <f>VLOOKUP(F5,'[1]ARISTO PHARMASEUTICALS'!$C$3:$E$40,3,FALSE)</f>
        <v>22.53</v>
      </c>
      <c r="I5" s="4">
        <f t="shared" si="0"/>
        <v>6</v>
      </c>
      <c r="J5" s="4">
        <f>G5*H5*20/100</f>
        <v>13.518000000000002</v>
      </c>
      <c r="K5" s="4">
        <v>35</v>
      </c>
      <c r="L5" s="4">
        <f t="shared" si="2"/>
        <v>122.108</v>
      </c>
    </row>
    <row r="6" spans="1:12">
      <c r="A6" s="2">
        <v>3</v>
      </c>
      <c r="B6" s="2" t="s">
        <v>5</v>
      </c>
      <c r="C6" s="2" t="s">
        <v>19</v>
      </c>
      <c r="D6" s="2" t="s">
        <v>6</v>
      </c>
      <c r="E6" s="2" t="s">
        <v>24</v>
      </c>
      <c r="F6" s="2" t="s">
        <v>23</v>
      </c>
      <c r="G6" s="2">
        <v>3</v>
      </c>
      <c r="H6" s="2">
        <f>VLOOKUP(F6,'[1]ARISTO PHARMASEUTICALS'!$C$3:$E$40,3,FALSE)</f>
        <v>33.81</v>
      </c>
      <c r="I6" s="4">
        <f t="shared" si="0"/>
        <v>6</v>
      </c>
      <c r="J6" s="4">
        <f t="shared" si="1"/>
        <v>20.286000000000001</v>
      </c>
      <c r="K6" s="4">
        <v>35</v>
      </c>
      <c r="L6" s="4">
        <f t="shared" si="2"/>
        <v>162.71600000000001</v>
      </c>
    </row>
    <row r="7" spans="1:12">
      <c r="A7" s="2">
        <v>4</v>
      </c>
      <c r="B7" s="2" t="s">
        <v>1</v>
      </c>
      <c r="C7" s="2" t="s">
        <v>17</v>
      </c>
      <c r="D7" s="2" t="s">
        <v>2</v>
      </c>
      <c r="E7" s="2" t="s">
        <v>24</v>
      </c>
      <c r="F7" s="5" t="s">
        <v>30</v>
      </c>
      <c r="G7" s="2">
        <v>10</v>
      </c>
      <c r="H7" s="2">
        <f>VLOOKUP(F7,'[1]ARISTO PHARMASEUTICALS'!$C$3:$E$40,3,FALSE)</f>
        <v>38.630000000000003</v>
      </c>
      <c r="I7" s="4">
        <f t="shared" si="0"/>
        <v>20</v>
      </c>
      <c r="J7" s="4">
        <f t="shared" si="1"/>
        <v>77.260000000000005</v>
      </c>
      <c r="K7" s="4">
        <v>35</v>
      </c>
      <c r="L7" s="4">
        <f t="shared" si="2"/>
        <v>518.55999999999995</v>
      </c>
    </row>
    <row r="8" spans="1:12">
      <c r="A8" s="2">
        <v>5</v>
      </c>
      <c r="B8" s="2" t="s">
        <v>7</v>
      </c>
      <c r="C8" s="2" t="s">
        <v>20</v>
      </c>
      <c r="D8" s="2" t="s">
        <v>8</v>
      </c>
      <c r="E8" s="2" t="s">
        <v>24</v>
      </c>
      <c r="F8" s="2" t="s">
        <v>23</v>
      </c>
      <c r="G8" s="2">
        <v>3</v>
      </c>
      <c r="H8" s="2">
        <f>VLOOKUP(F8,'[1]ARISTO PHARMASEUTICALS'!$C$3:$E$40,3,FALSE)</f>
        <v>33.81</v>
      </c>
      <c r="I8" s="4">
        <f t="shared" si="0"/>
        <v>6</v>
      </c>
      <c r="J8" s="4">
        <f t="shared" si="1"/>
        <v>20.286000000000001</v>
      </c>
      <c r="K8" s="4">
        <v>35</v>
      </c>
      <c r="L8" s="4">
        <f t="shared" si="2"/>
        <v>162.71600000000001</v>
      </c>
    </row>
    <row r="9" spans="1:12" s="8" customFormat="1">
      <c r="A9" s="17" t="s">
        <v>36</v>
      </c>
      <c r="B9" s="18"/>
      <c r="C9" s="18"/>
      <c r="D9" s="18"/>
      <c r="E9" s="18"/>
      <c r="F9" s="18"/>
      <c r="G9" s="18"/>
      <c r="H9" s="19"/>
      <c r="I9" s="19"/>
      <c r="J9" s="19"/>
      <c r="K9" s="20"/>
      <c r="L9" s="7">
        <f>ROUND(SUM(L4:L8),0)</f>
        <v>1304</v>
      </c>
    </row>
    <row r="10" spans="1:12" s="8" customFormat="1" ht="30" customHeight="1">
      <c r="A10" s="11" t="s">
        <v>33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</row>
    <row r="11" spans="1:12" s="8" customFormat="1" ht="30" customHeight="1">
      <c r="A11" s="11" t="s">
        <v>34</v>
      </c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</row>
    <row r="12" spans="1:12">
      <c r="G12" s="9">
        <f>SUM(G4:G8)</f>
        <v>28</v>
      </c>
    </row>
  </sheetData>
  <sortState ref="B2:G7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conditionalFormatting sqref="C9:C11"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2026-01-12T05:09:14Z</cp:lastPrinted>
  <dcterms:created xsi:type="dcterms:W3CDTF">2026-01-10T08:29:45Z</dcterms:created>
  <dcterms:modified xsi:type="dcterms:W3CDTF">2026-01-21T12:04:43Z</dcterms:modified>
</cp:coreProperties>
</file>