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I38" i="1"/>
  <c r="H38"/>
  <c r="G38"/>
  <c r="O36"/>
  <c r="L36"/>
  <c r="J36"/>
  <c r="N36" s="1"/>
  <c r="P36" s="1"/>
  <c r="O35"/>
  <c r="L35"/>
  <c r="J35"/>
  <c r="N35" s="1"/>
  <c r="P35" s="1"/>
  <c r="O34"/>
  <c r="L34"/>
  <c r="J34"/>
  <c r="O33"/>
  <c r="L33"/>
  <c r="N33" s="1"/>
  <c r="O32"/>
  <c r="L32"/>
  <c r="J32"/>
  <c r="N32" s="1"/>
  <c r="P32" s="1"/>
  <c r="P31"/>
  <c r="O30"/>
  <c r="L30"/>
  <c r="J30"/>
  <c r="N30" s="1"/>
  <c r="P30" s="1"/>
  <c r="O29"/>
  <c r="L29"/>
  <c r="J29"/>
  <c r="O28"/>
  <c r="L28"/>
  <c r="J28"/>
  <c r="O27"/>
  <c r="L27"/>
  <c r="J27"/>
  <c r="O26"/>
  <c r="L26"/>
  <c r="J26"/>
  <c r="O25"/>
  <c r="L25"/>
  <c r="J25"/>
  <c r="O24"/>
  <c r="L24"/>
  <c r="J24"/>
  <c r="O23"/>
  <c r="L23"/>
  <c r="J23"/>
  <c r="O22"/>
  <c r="L22"/>
  <c r="J22"/>
  <c r="O21"/>
  <c r="L21"/>
  <c r="J21"/>
  <c r="O20"/>
  <c r="L20"/>
  <c r="N20" s="1"/>
  <c r="O19"/>
  <c r="L19"/>
  <c r="J19"/>
  <c r="P18"/>
  <c r="O17"/>
  <c r="L17"/>
  <c r="J17"/>
  <c r="P16"/>
  <c r="O15"/>
  <c r="L15"/>
  <c r="J15"/>
  <c r="O14"/>
  <c r="L14"/>
  <c r="J14"/>
  <c r="O13"/>
  <c r="L13"/>
  <c r="J13"/>
  <c r="P12"/>
  <c r="O11"/>
  <c r="L11"/>
  <c r="J11"/>
  <c r="O10"/>
  <c r="L10"/>
  <c r="J10"/>
  <c r="O9"/>
  <c r="L9"/>
  <c r="J9"/>
  <c r="O8"/>
  <c r="L8"/>
  <c r="J8"/>
  <c r="O7"/>
  <c r="L7"/>
  <c r="J7"/>
  <c r="O6"/>
  <c r="L6"/>
  <c r="J6"/>
  <c r="P5"/>
  <c r="O4"/>
  <c r="L4"/>
  <c r="J4"/>
  <c r="P20" l="1"/>
  <c r="N23"/>
  <c r="P23" s="1"/>
  <c r="N29"/>
  <c r="P29" s="1"/>
  <c r="N7"/>
  <c r="P7" s="1"/>
  <c r="N9"/>
  <c r="P9" s="1"/>
  <c r="N11"/>
  <c r="P11" s="1"/>
  <c r="N13"/>
  <c r="P13" s="1"/>
  <c r="N15"/>
  <c r="P15" s="1"/>
  <c r="N17"/>
  <c r="P17" s="1"/>
  <c r="N19"/>
  <c r="P19" s="1"/>
  <c r="N22"/>
  <c r="P22" s="1"/>
  <c r="N24"/>
  <c r="P24" s="1"/>
  <c r="N26"/>
  <c r="P26" s="1"/>
  <c r="N28"/>
  <c r="P28" s="1"/>
  <c r="P33"/>
  <c r="N21"/>
  <c r="P21" s="1"/>
  <c r="N25"/>
  <c r="P25" s="1"/>
  <c r="N27"/>
  <c r="P27" s="1"/>
  <c r="N4"/>
  <c r="P4" s="1"/>
  <c r="N6"/>
  <c r="P6" s="1"/>
  <c r="N8"/>
  <c r="P8" s="1"/>
  <c r="N10"/>
  <c r="P10" s="1"/>
  <c r="N14"/>
  <c r="P14" s="1"/>
  <c r="N34"/>
  <c r="P34" s="1"/>
  <c r="P37" l="1"/>
</calcChain>
</file>

<file path=xl/sharedStrings.xml><?xml version="1.0" encoding="utf-8"?>
<sst xmlns="http://schemas.openxmlformats.org/spreadsheetml/2006/main" count="236" uniqueCount="158">
  <si>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</si>
  <si>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</si>
  <si>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</si>
  <si>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</si>
  <si>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</si>
  <si>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</si>
  <si>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</si>
  <si>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</si>
  <si>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</si>
  <si>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</si>
  <si>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</si>
  <si>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</si>
  <si>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</si>
  <si>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</si>
  <si>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</si>
  <si>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</si>
  <si>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</si>
  <si>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</si>
  <si>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</si>
  <si>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</si>
  <si>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</si>
  <si>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</si>
  <si>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</si>
  <si>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</si>
  <si>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</si>
  <si>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</si>
  <si>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</si>
  <si>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</si>
  <si>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</si>
  <si>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</si>
  <si>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</si>
  <si>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</si>
  <si>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</si>
  <si>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</si>
  <si>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>CUTTACK</t>
  </si>
  <si>
    <t>SHREEPALI ENTERPRISES</t>
  </si>
  <si>
    <t xml:space="preserve">SRI HANUMAN AGENCY </t>
  </si>
  <si>
    <t>SAHA CCTV SECURITY SOLLUTION</t>
  </si>
  <si>
    <t>SHIPU AGENCY</t>
  </si>
  <si>
    <t>BALIGUDA</t>
  </si>
  <si>
    <t>LAXMI AGENCIES</t>
  </si>
  <si>
    <t>JHUMPURA</t>
  </si>
  <si>
    <t>SWASTIKA SALES</t>
  </si>
  <si>
    <t>SIMILIGUDA</t>
  </si>
  <si>
    <t>OM SAI DISTRIBUTORS</t>
  </si>
  <si>
    <t>ARATI AGENCY</t>
  </si>
  <si>
    <t>BERHAMPUR</t>
  </si>
  <si>
    <t>Thanking you for your business.
PRAGATI LOGISTICS</t>
  </si>
  <si>
    <t>KHURDA</t>
  </si>
  <si>
    <t>JAY JAGANNATH DISTRIBUTORS</t>
  </si>
  <si>
    <t>REDHAKHOL</t>
  </si>
  <si>
    <t>DASPALLA</t>
  </si>
  <si>
    <t>HARIPRIYA AGENCY</t>
  </si>
  <si>
    <t>PATTAMUNDAI</t>
  </si>
  <si>
    <t>GANESH TRADERS</t>
  </si>
  <si>
    <t>Kindly, verify &amp; confirm within 7 days, else GST will be filed by 20th OCTO, 2024. 
GST to be paid by Consignor under Reverse Charge Mechanism(RCM) as per GST.</t>
  </si>
  <si>
    <t>04/9/2024</t>
  </si>
  <si>
    <t>M/152</t>
  </si>
  <si>
    <t>KUCHINDA</t>
  </si>
  <si>
    <t>235</t>
  </si>
  <si>
    <t>BINDAL FANCY STORE</t>
  </si>
  <si>
    <t>09/9/2024</t>
  </si>
  <si>
    <t>M/153</t>
  </si>
  <si>
    <t>236</t>
  </si>
  <si>
    <t>M/154</t>
  </si>
  <si>
    <t>238</t>
  </si>
  <si>
    <t>10/9/2024</t>
  </si>
  <si>
    <t>M/155</t>
  </si>
  <si>
    <t>TIKIRI</t>
  </si>
  <si>
    <t>241</t>
  </si>
  <si>
    <t>SASMITA BAKERY</t>
  </si>
  <si>
    <t>M/156</t>
  </si>
  <si>
    <t>242</t>
  </si>
  <si>
    <t>12/9/2024</t>
  </si>
  <si>
    <t>M/157</t>
  </si>
  <si>
    <t>245</t>
  </si>
  <si>
    <t>M/158</t>
  </si>
  <si>
    <t>DABUGAON</t>
  </si>
  <si>
    <t>246</t>
  </si>
  <si>
    <t>SHIVA SHAKTI TRADERS</t>
  </si>
  <si>
    <t>13/9/2024</t>
  </si>
  <si>
    <t>M/159</t>
  </si>
  <si>
    <t>SALIPUR</t>
  </si>
  <si>
    <t>248</t>
  </si>
  <si>
    <t>BALARAM SAHOO</t>
  </si>
  <si>
    <t>17/9/2024</t>
  </si>
  <si>
    <t>M/160</t>
  </si>
  <si>
    <t>250</t>
  </si>
  <si>
    <t>19/9/2024</t>
  </si>
  <si>
    <t>M/161</t>
  </si>
  <si>
    <t>253</t>
  </si>
  <si>
    <t>M/162</t>
  </si>
  <si>
    <t>255</t>
  </si>
  <si>
    <t xml:space="preserve">SAHOO ENTERPRISES </t>
  </si>
  <si>
    <t>20/9/2024</t>
  </si>
  <si>
    <t>M/163</t>
  </si>
  <si>
    <t>257</t>
  </si>
  <si>
    <t>21/9/2024</t>
  </si>
  <si>
    <t>M/164</t>
  </si>
  <si>
    <t>GURUNTHI</t>
  </si>
  <si>
    <t>258</t>
  </si>
  <si>
    <t>SAHU TRADERS</t>
  </si>
  <si>
    <t>M/165</t>
  </si>
  <si>
    <t>PURI</t>
  </si>
  <si>
    <t>259</t>
  </si>
  <si>
    <t>PATRA AGENCIES</t>
  </si>
  <si>
    <t>M/166</t>
  </si>
  <si>
    <t>260</t>
  </si>
  <si>
    <t xml:space="preserve">ANNAPURNA TRADERS </t>
  </si>
  <si>
    <t>23/9/2024</t>
  </si>
  <si>
    <t>M/167</t>
  </si>
  <si>
    <t>261</t>
  </si>
  <si>
    <t>M/168</t>
  </si>
  <si>
    <t>PADMAPUR (GUNUPUR)</t>
  </si>
  <si>
    <t>262</t>
  </si>
  <si>
    <t>SRI GIRIDHARI AGENCY</t>
  </si>
  <si>
    <t>28/9/2024</t>
  </si>
  <si>
    <t>M/169</t>
  </si>
  <si>
    <t>266</t>
  </si>
  <si>
    <t>M/170</t>
  </si>
  <si>
    <t>267</t>
  </si>
  <si>
    <t>M/171</t>
  </si>
  <si>
    <t>270</t>
  </si>
  <si>
    <t>M/172</t>
  </si>
  <si>
    <t>271</t>
  </si>
  <si>
    <t>30/9/2024</t>
  </si>
  <si>
    <t>M/173</t>
  </si>
  <si>
    <t>277</t>
  </si>
  <si>
    <t>M/174</t>
  </si>
  <si>
    <t>278</t>
  </si>
  <si>
    <t>M/175</t>
  </si>
  <si>
    <t>279</t>
  </si>
  <si>
    <t>M/176</t>
  </si>
  <si>
    <t>280</t>
  </si>
  <si>
    <t>M/177</t>
  </si>
  <si>
    <t>281</t>
  </si>
  <si>
    <t xml:space="preserve">SAHA CCTV SECURITY SOLLUTION </t>
  </si>
  <si>
    <t>M/178</t>
  </si>
  <si>
    <t>282</t>
  </si>
  <si>
    <t>M/179</t>
  </si>
  <si>
    <t>BALASORE</t>
  </si>
  <si>
    <t>283</t>
  </si>
  <si>
    <t>BASANTI ENTERPRISERS</t>
  </si>
  <si>
    <t>M/180</t>
  </si>
  <si>
    <t>284</t>
  </si>
  <si>
    <t>M/181</t>
  </si>
  <si>
    <t>PADMAPUR GUNUPUR</t>
  </si>
  <si>
    <t>285</t>
  </si>
  <si>
    <t>SHREE LALIT HAMBIKA ENTERPRISES</t>
  </si>
  <si>
    <t>M/182</t>
  </si>
  <si>
    <t>286</t>
  </si>
  <si>
    <t>M/183</t>
  </si>
  <si>
    <t>TALCHER</t>
  </si>
  <si>
    <t>287</t>
  </si>
  <si>
    <t>M/184</t>
  </si>
  <si>
    <t>288</t>
  </si>
  <si>
    <t>(RUPEES TWO LAKH FORTY SIX THOUSAND TWELVE ONLY)</t>
  </si>
  <si>
    <t>Bill Date: 30/09/2024
Bill NO : 23284
Total Amount: 246012.00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</si>
</sst>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0" fontId="3" fillId="2" borderId="13" xfId="1" applyFont="1" applyFill="1" applyBorder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65" fontId="3" fillId="2" borderId="14" xfId="1" applyNumberFormat="1" applyFont="1" applyFill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2" fontId="3" fillId="2" borderId="16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 wrapText="1"/>
    </xf>
    <xf numFmtId="0" fontId="0" fillId="0" borderId="18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wrapText="1"/>
    </xf>
    <xf numFmtId="0" fontId="1" fillId="0" borderId="20" xfId="0" applyNumberFormat="1" applyFont="1" applyBorder="1" applyAlignment="1">
      <alignment horizontal="center"/>
    </xf>
    <xf numFmtId="2" fontId="1" fillId="2" borderId="12" xfId="0" applyNumberFormat="1" applyFont="1" applyFill="1" applyBorder="1" applyAlignment="1">
      <alignment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466725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3">
          <cell r="C3" t="str">
            <v>DESTINATION</v>
          </cell>
          <cell r="D3" t="str">
            <v>NEW RATE/ KG</v>
          </cell>
        </row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V2" sqref="V2"/>
    </sheetView>
  </sheetViews>
  <sheetFormatPr defaultColWidth="9" defaultRowHeight="15"/>
  <cols>
    <col min="1" max="1" width="4.5703125" style="1" customWidth="1"/>
    <col min="2" max="2" width="9.7109375" style="2" bestFit="1" customWidth="1"/>
    <col min="3" max="3" width="7" customWidth="1"/>
    <col min="4" max="4" width="6.42578125" bestFit="1" customWidth="1"/>
    <col min="5" max="5" width="16.5703125" customWidth="1"/>
    <col min="6" max="6" width="7" customWidth="1"/>
    <col min="7" max="7" width="7.5703125" customWidth="1"/>
    <col min="8" max="8" width="8.42578125" bestFit="1" customWidth="1"/>
    <col min="9" max="9" width="8.28515625" style="4" bestFit="1" customWidth="1"/>
    <col min="10" max="11" width="9.28515625" customWidth="1"/>
    <col min="12" max="12" width="7.5703125" customWidth="1"/>
    <col min="13" max="13" width="7" customWidth="1"/>
    <col min="14" max="14" width="10.42578125" customWidth="1"/>
    <col min="15" max="15" width="9" customWidth="1"/>
    <col min="16" max="16" width="10.7109375" customWidth="1"/>
    <col min="17" max="17" width="32.85546875" bestFit="1" customWidth="1"/>
    <col min="18" max="18" width="9.5703125" bestFit="1" customWidth="1"/>
  </cols>
  <sheetData>
    <row r="1" spans="1:18" ht="90.75" customHeight="1" thickBo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6" t="s">
        <v>26</v>
      </c>
      <c r="M1" s="57"/>
      <c r="N1" s="57"/>
      <c r="O1" s="57"/>
      <c r="P1" s="58"/>
      <c r="Q1" s="41"/>
    </row>
    <row r="2" spans="1:18" ht="112.5" customHeight="1" thickBot="1">
      <c r="A2" s="45" t="s">
        <v>28</v>
      </c>
      <c r="B2" s="50"/>
      <c r="C2" s="50"/>
      <c r="D2" s="50"/>
      <c r="E2" s="51"/>
      <c r="F2" s="52"/>
      <c r="G2" s="50"/>
      <c r="H2" s="50"/>
      <c r="I2" s="50"/>
      <c r="J2" s="50"/>
      <c r="K2" s="53"/>
      <c r="L2" s="56" t="s">
        <v>157</v>
      </c>
      <c r="M2" s="57"/>
      <c r="N2" s="57"/>
      <c r="O2" s="57"/>
      <c r="P2" s="58"/>
      <c r="Q2" s="41"/>
      <c r="R2" s="3"/>
    </row>
    <row r="3" spans="1:18" ht="30">
      <c r="A3" s="5" t="s">
        <v>9</v>
      </c>
      <c r="B3" s="6" t="s">
        <v>11</v>
      </c>
      <c r="C3" s="7" t="s">
        <v>10</v>
      </c>
      <c r="D3" s="7" t="s">
        <v>14</v>
      </c>
      <c r="E3" s="7" t="s">
        <v>8</v>
      </c>
      <c r="F3" s="7" t="s">
        <v>12</v>
      </c>
      <c r="G3" s="7" t="s">
        <v>15</v>
      </c>
      <c r="H3" s="7" t="s">
        <v>16</v>
      </c>
      <c r="I3" s="8" t="s">
        <v>2</v>
      </c>
      <c r="J3" s="9" t="s">
        <v>17</v>
      </c>
      <c r="K3" s="9" t="s">
        <v>18</v>
      </c>
      <c r="L3" s="9" t="s">
        <v>19</v>
      </c>
      <c r="M3" s="9" t="s">
        <v>20</v>
      </c>
      <c r="N3" s="9" t="s">
        <v>21</v>
      </c>
      <c r="O3" s="9" t="s">
        <v>22</v>
      </c>
      <c r="P3" s="10" t="s">
        <v>23</v>
      </c>
      <c r="Q3" s="11" t="s">
        <v>13</v>
      </c>
    </row>
    <row r="4" spans="1:18" ht="15" customHeight="1">
      <c r="A4" s="12">
        <v>1</v>
      </c>
      <c r="B4" s="13" t="s">
        <v>56</v>
      </c>
      <c r="C4" s="13" t="s">
        <v>57</v>
      </c>
      <c r="D4" s="14" t="s">
        <v>24</v>
      </c>
      <c r="E4" s="15" t="s">
        <v>58</v>
      </c>
      <c r="F4" s="13" t="s">
        <v>59</v>
      </c>
      <c r="G4" s="13">
        <v>111</v>
      </c>
      <c r="H4" s="16">
        <v>3</v>
      </c>
      <c r="I4" s="13">
        <v>1119</v>
      </c>
      <c r="J4" s="17">
        <f>VLOOKUP(E4,'[1]SAFE CHEM INDUSTRIES'!$C$3:$D$107,2,FALSE)</f>
        <v>4.32</v>
      </c>
      <c r="K4" s="17">
        <v>75</v>
      </c>
      <c r="L4" s="17">
        <f>G4*2</f>
        <v>222</v>
      </c>
      <c r="M4" s="17">
        <v>30</v>
      </c>
      <c r="N4" s="17">
        <f>I4*J4+L4+M4</f>
        <v>5086.08</v>
      </c>
      <c r="O4" s="17">
        <f>H4*K4</f>
        <v>225</v>
      </c>
      <c r="P4" s="18">
        <f>N4+O4</f>
        <v>5311.08</v>
      </c>
      <c r="Q4" s="19" t="s">
        <v>60</v>
      </c>
    </row>
    <row r="5" spans="1:18" ht="15" customHeight="1">
      <c r="A5" s="12">
        <v>2</v>
      </c>
      <c r="B5" s="13" t="s">
        <v>61</v>
      </c>
      <c r="C5" s="13" t="s">
        <v>62</v>
      </c>
      <c r="D5" s="14" t="s">
        <v>24</v>
      </c>
      <c r="E5" s="15" t="s">
        <v>6</v>
      </c>
      <c r="F5" s="13" t="s">
        <v>63</v>
      </c>
      <c r="G5" s="13">
        <v>276</v>
      </c>
      <c r="H5" s="16">
        <v>33</v>
      </c>
      <c r="I5" s="13">
        <v>5135</v>
      </c>
      <c r="J5" s="20" t="s">
        <v>25</v>
      </c>
      <c r="K5" s="20" t="s">
        <v>25</v>
      </c>
      <c r="L5" s="20" t="s">
        <v>25</v>
      </c>
      <c r="M5" s="17">
        <v>30</v>
      </c>
      <c r="N5" s="17">
        <v>18250</v>
      </c>
      <c r="O5" s="17">
        <v>0</v>
      </c>
      <c r="P5" s="18">
        <f t="shared" ref="P5:P36" si="0">N5+O5</f>
        <v>18250</v>
      </c>
      <c r="Q5" s="19" t="s">
        <v>27</v>
      </c>
    </row>
    <row r="6" spans="1:18" ht="15" customHeight="1">
      <c r="A6" s="12">
        <v>3</v>
      </c>
      <c r="B6" s="13" t="s">
        <v>61</v>
      </c>
      <c r="C6" s="13" t="s">
        <v>64</v>
      </c>
      <c r="D6" s="14" t="s">
        <v>24</v>
      </c>
      <c r="E6" s="15" t="s">
        <v>5</v>
      </c>
      <c r="F6" s="13" t="s">
        <v>65</v>
      </c>
      <c r="G6" s="13">
        <v>119</v>
      </c>
      <c r="H6" s="16">
        <v>9</v>
      </c>
      <c r="I6" s="13">
        <v>1428</v>
      </c>
      <c r="J6" s="17">
        <f>VLOOKUP(E6,'[1]SAFE CHEM INDUSTRIES'!$C$3:$D$107,2,FALSE)</f>
        <v>4.2700000000000005</v>
      </c>
      <c r="K6" s="17">
        <v>75</v>
      </c>
      <c r="L6" s="17">
        <f t="shared" ref="L6:L36" si="1">G6*2</f>
        <v>238</v>
      </c>
      <c r="M6" s="17">
        <v>30</v>
      </c>
      <c r="N6" s="17">
        <f t="shared" ref="N6:N36" si="2">I6*J6+L6+M6</f>
        <v>6365.56</v>
      </c>
      <c r="O6" s="17">
        <f t="shared" ref="O6:O36" si="3">H6*K6</f>
        <v>675</v>
      </c>
      <c r="P6" s="18">
        <f t="shared" si="0"/>
        <v>7040.56</v>
      </c>
      <c r="Q6" s="19" t="s">
        <v>0</v>
      </c>
    </row>
    <row r="7" spans="1:18" ht="15" customHeight="1">
      <c r="A7" s="12">
        <v>4</v>
      </c>
      <c r="B7" s="13" t="s">
        <v>66</v>
      </c>
      <c r="C7" s="13" t="s">
        <v>67</v>
      </c>
      <c r="D7" s="14" t="s">
        <v>24</v>
      </c>
      <c r="E7" s="15" t="s">
        <v>68</v>
      </c>
      <c r="F7" s="13" t="s">
        <v>69</v>
      </c>
      <c r="G7" s="13">
        <v>139</v>
      </c>
      <c r="H7" s="16">
        <v>2</v>
      </c>
      <c r="I7" s="13">
        <v>1247</v>
      </c>
      <c r="J7" s="17">
        <f>VLOOKUP(E7,'[1]SAFE CHEM INDUSTRIES'!$C$3:$D$107,2,FALSE)</f>
        <v>4.5</v>
      </c>
      <c r="K7" s="17">
        <v>75</v>
      </c>
      <c r="L7" s="17">
        <f t="shared" si="1"/>
        <v>278</v>
      </c>
      <c r="M7" s="17">
        <v>30</v>
      </c>
      <c r="N7" s="17">
        <f t="shared" si="2"/>
        <v>5919.5</v>
      </c>
      <c r="O7" s="17">
        <f t="shared" si="3"/>
        <v>150</v>
      </c>
      <c r="P7" s="18">
        <f t="shared" si="0"/>
        <v>6069.5</v>
      </c>
      <c r="Q7" s="19" t="s">
        <v>70</v>
      </c>
    </row>
    <row r="8" spans="1:18" ht="15" customHeight="1">
      <c r="A8" s="12">
        <v>5</v>
      </c>
      <c r="B8" s="13" t="s">
        <v>66</v>
      </c>
      <c r="C8" s="13" t="s">
        <v>71</v>
      </c>
      <c r="D8" s="14" t="s">
        <v>24</v>
      </c>
      <c r="E8" s="15" t="s">
        <v>32</v>
      </c>
      <c r="F8" s="13" t="s">
        <v>72</v>
      </c>
      <c r="G8" s="13">
        <v>126</v>
      </c>
      <c r="H8" s="16">
        <v>17</v>
      </c>
      <c r="I8" s="13">
        <v>1535</v>
      </c>
      <c r="J8" s="17">
        <f>VLOOKUP(E8,'[1]SAFE CHEM INDUSTRIES'!$C$3:$D$107,2,FALSE)</f>
        <v>3.22</v>
      </c>
      <c r="K8" s="17">
        <v>75</v>
      </c>
      <c r="L8" s="17">
        <f t="shared" si="1"/>
        <v>252</v>
      </c>
      <c r="M8" s="17">
        <v>30</v>
      </c>
      <c r="N8" s="17">
        <f t="shared" si="2"/>
        <v>5224.7000000000007</v>
      </c>
      <c r="O8" s="17">
        <f t="shared" si="3"/>
        <v>1275</v>
      </c>
      <c r="P8" s="18">
        <f t="shared" si="0"/>
        <v>6499.7000000000007</v>
      </c>
      <c r="Q8" s="19" t="s">
        <v>33</v>
      </c>
    </row>
    <row r="9" spans="1:18" ht="15" customHeight="1">
      <c r="A9" s="12">
        <v>6</v>
      </c>
      <c r="B9" s="13" t="s">
        <v>73</v>
      </c>
      <c r="C9" s="13" t="s">
        <v>74</v>
      </c>
      <c r="D9" s="14" t="s">
        <v>24</v>
      </c>
      <c r="E9" s="15" t="s">
        <v>4</v>
      </c>
      <c r="F9" s="13" t="s">
        <v>75</v>
      </c>
      <c r="G9" s="13">
        <v>64</v>
      </c>
      <c r="H9" s="16">
        <v>6</v>
      </c>
      <c r="I9" s="13">
        <v>1375</v>
      </c>
      <c r="J9" s="17">
        <f>VLOOKUP(E9,'[1]SAFE CHEM INDUSTRIES'!$C$3:$D$107,2,FALSE)</f>
        <v>3.8200000000000007</v>
      </c>
      <c r="K9" s="17">
        <v>75</v>
      </c>
      <c r="L9" s="17">
        <f t="shared" si="1"/>
        <v>128</v>
      </c>
      <c r="M9" s="17">
        <v>30</v>
      </c>
      <c r="N9" s="17">
        <f t="shared" si="2"/>
        <v>5410.5000000000009</v>
      </c>
      <c r="O9" s="17">
        <f t="shared" si="3"/>
        <v>450</v>
      </c>
      <c r="P9" s="18">
        <f t="shared" si="0"/>
        <v>5860.5000000000009</v>
      </c>
      <c r="Q9" s="19" t="s">
        <v>37</v>
      </c>
    </row>
    <row r="10" spans="1:18" ht="15" customHeight="1">
      <c r="A10" s="12">
        <v>7</v>
      </c>
      <c r="B10" s="13" t="s">
        <v>73</v>
      </c>
      <c r="C10" s="13" t="s">
        <v>76</v>
      </c>
      <c r="D10" s="14" t="s">
        <v>24</v>
      </c>
      <c r="E10" s="15" t="s">
        <v>77</v>
      </c>
      <c r="F10" s="13" t="s">
        <v>78</v>
      </c>
      <c r="G10" s="13">
        <v>192</v>
      </c>
      <c r="H10" s="16"/>
      <c r="I10" s="13">
        <v>1349</v>
      </c>
      <c r="J10" s="17">
        <f>VLOOKUP(E10,'[1]SAFE CHEM INDUSTRIES'!$C$3:$D$107,2,FALSE)</f>
        <v>4.82</v>
      </c>
      <c r="K10" s="17">
        <v>75</v>
      </c>
      <c r="L10" s="17">
        <f t="shared" si="1"/>
        <v>384</v>
      </c>
      <c r="M10" s="17">
        <v>30</v>
      </c>
      <c r="N10" s="17">
        <f t="shared" si="2"/>
        <v>6916.18</v>
      </c>
      <c r="O10" s="17">
        <f t="shared" si="3"/>
        <v>0</v>
      </c>
      <c r="P10" s="18">
        <f t="shared" si="0"/>
        <v>6916.18</v>
      </c>
      <c r="Q10" s="19" t="s">
        <v>79</v>
      </c>
    </row>
    <row r="11" spans="1:18" ht="15" customHeight="1">
      <c r="A11" s="12">
        <v>8</v>
      </c>
      <c r="B11" s="13" t="s">
        <v>80</v>
      </c>
      <c r="C11" s="13" t="s">
        <v>81</v>
      </c>
      <c r="D11" s="14" t="s">
        <v>24</v>
      </c>
      <c r="E11" s="15" t="s">
        <v>82</v>
      </c>
      <c r="F11" s="13" t="s">
        <v>83</v>
      </c>
      <c r="G11" s="13">
        <v>77</v>
      </c>
      <c r="H11" s="16">
        <v>11</v>
      </c>
      <c r="I11" s="13">
        <v>1473</v>
      </c>
      <c r="J11" s="17">
        <f>VLOOKUP(E11,'[1]SAFE CHEM INDUSTRIES'!$C$3:$D$107,2,FALSE)</f>
        <v>2.12</v>
      </c>
      <c r="K11" s="17">
        <v>75</v>
      </c>
      <c r="L11" s="17">
        <f t="shared" si="1"/>
        <v>154</v>
      </c>
      <c r="M11" s="17">
        <v>30</v>
      </c>
      <c r="N11" s="17">
        <f t="shared" si="2"/>
        <v>3306.76</v>
      </c>
      <c r="O11" s="17">
        <f t="shared" si="3"/>
        <v>825</v>
      </c>
      <c r="P11" s="18">
        <f t="shared" si="0"/>
        <v>4131.76</v>
      </c>
      <c r="Q11" s="19" t="s">
        <v>84</v>
      </c>
    </row>
    <row r="12" spans="1:18" ht="15" customHeight="1">
      <c r="A12" s="12">
        <v>9</v>
      </c>
      <c r="B12" s="13" t="s">
        <v>85</v>
      </c>
      <c r="C12" s="13" t="s">
        <v>86</v>
      </c>
      <c r="D12" s="14" t="s">
        <v>24</v>
      </c>
      <c r="E12" s="15" t="s">
        <v>6</v>
      </c>
      <c r="F12" s="13" t="s">
        <v>87</v>
      </c>
      <c r="G12" s="13">
        <v>237</v>
      </c>
      <c r="H12" s="16">
        <v>21</v>
      </c>
      <c r="I12" s="13">
        <v>4277</v>
      </c>
      <c r="J12" s="20" t="s">
        <v>25</v>
      </c>
      <c r="K12" s="20" t="s">
        <v>25</v>
      </c>
      <c r="L12" s="20" t="s">
        <v>25</v>
      </c>
      <c r="M12" s="17">
        <v>30</v>
      </c>
      <c r="N12" s="17">
        <v>18250</v>
      </c>
      <c r="O12" s="17">
        <v>0</v>
      </c>
      <c r="P12" s="18">
        <f t="shared" si="0"/>
        <v>18250</v>
      </c>
      <c r="Q12" s="19" t="s">
        <v>27</v>
      </c>
    </row>
    <row r="13" spans="1:18" ht="15" customHeight="1">
      <c r="A13" s="12">
        <v>10</v>
      </c>
      <c r="B13" s="13" t="s">
        <v>88</v>
      </c>
      <c r="C13" s="13" t="s">
        <v>89</v>
      </c>
      <c r="D13" s="14" t="s">
        <v>24</v>
      </c>
      <c r="E13" s="15" t="s">
        <v>43</v>
      </c>
      <c r="F13" s="13" t="s">
        <v>90</v>
      </c>
      <c r="G13" s="13">
        <v>204</v>
      </c>
      <c r="H13" s="16">
        <v>4</v>
      </c>
      <c r="I13" s="13">
        <v>2145</v>
      </c>
      <c r="J13" s="17">
        <f>VLOOKUP(E13,'[1]SAFE CHEM INDUSTRIES'!$C$3:$D$107,2,FALSE)</f>
        <v>4.0200000000000005</v>
      </c>
      <c r="K13" s="17">
        <v>75</v>
      </c>
      <c r="L13" s="17">
        <f t="shared" si="1"/>
        <v>408</v>
      </c>
      <c r="M13" s="17">
        <v>30</v>
      </c>
      <c r="N13" s="17">
        <f t="shared" si="2"/>
        <v>9060.9000000000015</v>
      </c>
      <c r="O13" s="17">
        <f t="shared" si="3"/>
        <v>300</v>
      </c>
      <c r="P13" s="18">
        <f t="shared" si="0"/>
        <v>9360.9000000000015</v>
      </c>
      <c r="Q13" s="19" t="s">
        <v>44</v>
      </c>
    </row>
    <row r="14" spans="1:18" ht="15" customHeight="1">
      <c r="A14" s="12">
        <v>11</v>
      </c>
      <c r="B14" s="13" t="s">
        <v>88</v>
      </c>
      <c r="C14" s="13" t="s">
        <v>91</v>
      </c>
      <c r="D14" s="14" t="s">
        <v>24</v>
      </c>
      <c r="E14" s="21" t="s">
        <v>50</v>
      </c>
      <c r="F14" s="13" t="s">
        <v>92</v>
      </c>
      <c r="G14" s="13">
        <v>144</v>
      </c>
      <c r="H14" s="16">
        <v>15</v>
      </c>
      <c r="I14" s="13">
        <v>2348</v>
      </c>
      <c r="J14" s="17">
        <f>VLOOKUP(E14,'[1]SAFE CHEM INDUSTRIES'!$C$3:$D$107,2,FALSE)</f>
        <v>4.2700000000000005</v>
      </c>
      <c r="K14" s="17">
        <v>75</v>
      </c>
      <c r="L14" s="17">
        <f t="shared" si="1"/>
        <v>288</v>
      </c>
      <c r="M14" s="17">
        <v>30</v>
      </c>
      <c r="N14" s="17">
        <f t="shared" si="2"/>
        <v>10343.960000000001</v>
      </c>
      <c r="O14" s="17">
        <f t="shared" si="3"/>
        <v>1125</v>
      </c>
      <c r="P14" s="18">
        <f t="shared" si="0"/>
        <v>11468.960000000001</v>
      </c>
      <c r="Q14" s="19" t="s">
        <v>93</v>
      </c>
    </row>
    <row r="15" spans="1:18" ht="15" customHeight="1">
      <c r="A15" s="12">
        <v>12</v>
      </c>
      <c r="B15" s="13" t="s">
        <v>94</v>
      </c>
      <c r="C15" s="13" t="s">
        <v>95</v>
      </c>
      <c r="D15" s="14" t="s">
        <v>24</v>
      </c>
      <c r="E15" s="15" t="s">
        <v>5</v>
      </c>
      <c r="F15" s="13" t="s">
        <v>96</v>
      </c>
      <c r="G15" s="13">
        <v>185</v>
      </c>
      <c r="H15" s="16">
        <v>1</v>
      </c>
      <c r="I15" s="13">
        <v>1494</v>
      </c>
      <c r="J15" s="17">
        <f>VLOOKUP(E15,'[1]SAFE CHEM INDUSTRIES'!$C$3:$D$107,2,FALSE)</f>
        <v>4.2700000000000005</v>
      </c>
      <c r="K15" s="17">
        <v>75</v>
      </c>
      <c r="L15" s="17">
        <f t="shared" si="1"/>
        <v>370</v>
      </c>
      <c r="M15" s="17">
        <v>30</v>
      </c>
      <c r="N15" s="17">
        <f t="shared" si="2"/>
        <v>6779.380000000001</v>
      </c>
      <c r="O15" s="17">
        <f t="shared" si="3"/>
        <v>75</v>
      </c>
      <c r="P15" s="18">
        <f t="shared" si="0"/>
        <v>6854.380000000001</v>
      </c>
      <c r="Q15" s="19" t="s">
        <v>0</v>
      </c>
    </row>
    <row r="16" spans="1:18" ht="15" customHeight="1">
      <c r="A16" s="12">
        <v>13</v>
      </c>
      <c r="B16" s="13" t="s">
        <v>97</v>
      </c>
      <c r="C16" s="13" t="s">
        <v>98</v>
      </c>
      <c r="D16" s="14" t="s">
        <v>24</v>
      </c>
      <c r="E16" s="15" t="s">
        <v>99</v>
      </c>
      <c r="F16" s="13" t="s">
        <v>100</v>
      </c>
      <c r="G16" s="13">
        <v>189</v>
      </c>
      <c r="H16" s="16">
        <v>21</v>
      </c>
      <c r="I16" s="13">
        <v>3562</v>
      </c>
      <c r="J16" s="20" t="s">
        <v>25</v>
      </c>
      <c r="K16" s="20" t="s">
        <v>25</v>
      </c>
      <c r="L16" s="20" t="s">
        <v>25</v>
      </c>
      <c r="M16" s="17">
        <v>30</v>
      </c>
      <c r="N16" s="17">
        <v>11030</v>
      </c>
      <c r="O16" s="17">
        <v>0</v>
      </c>
      <c r="P16" s="18">
        <f t="shared" si="0"/>
        <v>11030</v>
      </c>
      <c r="Q16" s="19" t="s">
        <v>101</v>
      </c>
    </row>
    <row r="17" spans="1:17" ht="15" customHeight="1">
      <c r="A17" s="12">
        <v>14</v>
      </c>
      <c r="B17" s="13" t="s">
        <v>97</v>
      </c>
      <c r="C17" s="13" t="s">
        <v>102</v>
      </c>
      <c r="D17" s="14" t="s">
        <v>24</v>
      </c>
      <c r="E17" s="15" t="s">
        <v>103</v>
      </c>
      <c r="F17" s="13" t="s">
        <v>104</v>
      </c>
      <c r="G17" s="13">
        <v>149</v>
      </c>
      <c r="H17" s="16">
        <v>1</v>
      </c>
      <c r="I17" s="13">
        <v>1427</v>
      </c>
      <c r="J17" s="17">
        <f>VLOOKUP(E17,'[1]SAFE CHEM INDUSTRIES'!$C$3:$D$107,2,FALSE)</f>
        <v>2.62</v>
      </c>
      <c r="K17" s="17">
        <v>75</v>
      </c>
      <c r="L17" s="17">
        <f t="shared" si="1"/>
        <v>298</v>
      </c>
      <c r="M17" s="17">
        <v>30</v>
      </c>
      <c r="N17" s="17">
        <f t="shared" si="2"/>
        <v>4066.7400000000002</v>
      </c>
      <c r="O17" s="17">
        <f t="shared" si="3"/>
        <v>75</v>
      </c>
      <c r="P17" s="18">
        <f t="shared" si="0"/>
        <v>4141.74</v>
      </c>
      <c r="Q17" s="19" t="s">
        <v>105</v>
      </c>
    </row>
    <row r="18" spans="1:17" ht="15" customHeight="1">
      <c r="A18" s="12">
        <v>15</v>
      </c>
      <c r="B18" s="13" t="s">
        <v>97</v>
      </c>
      <c r="C18" s="13" t="s">
        <v>106</v>
      </c>
      <c r="D18" s="14" t="s">
        <v>24</v>
      </c>
      <c r="E18" s="15" t="s">
        <v>46</v>
      </c>
      <c r="F18" s="13" t="s">
        <v>107</v>
      </c>
      <c r="G18" s="13">
        <v>312</v>
      </c>
      <c r="H18" s="16">
        <v>28</v>
      </c>
      <c r="I18" s="13">
        <v>4761</v>
      </c>
      <c r="J18" s="20" t="s">
        <v>25</v>
      </c>
      <c r="K18" s="20" t="s">
        <v>25</v>
      </c>
      <c r="L18" s="20" t="s">
        <v>25</v>
      </c>
      <c r="M18" s="17">
        <v>30</v>
      </c>
      <c r="N18" s="17">
        <v>14250</v>
      </c>
      <c r="O18" s="17">
        <v>0</v>
      </c>
      <c r="P18" s="18">
        <f t="shared" si="0"/>
        <v>14250</v>
      </c>
      <c r="Q18" s="19" t="s">
        <v>108</v>
      </c>
    </row>
    <row r="19" spans="1:17" ht="15" customHeight="1">
      <c r="A19" s="12">
        <v>16</v>
      </c>
      <c r="B19" s="13" t="s">
        <v>109</v>
      </c>
      <c r="C19" s="13" t="s">
        <v>110</v>
      </c>
      <c r="D19" s="14" t="s">
        <v>24</v>
      </c>
      <c r="E19" s="15" t="s">
        <v>41</v>
      </c>
      <c r="F19" s="13" t="s">
        <v>111</v>
      </c>
      <c r="G19" s="13">
        <v>183</v>
      </c>
      <c r="H19" s="16">
        <v>5</v>
      </c>
      <c r="I19" s="13">
        <v>1550</v>
      </c>
      <c r="J19" s="17">
        <f>VLOOKUP(E19,'[1]SAFE CHEM INDUSTRIES'!$C$3:$D$107,2,FALSE)</f>
        <v>3.25</v>
      </c>
      <c r="K19" s="17">
        <v>75</v>
      </c>
      <c r="L19" s="17">
        <f t="shared" si="1"/>
        <v>366</v>
      </c>
      <c r="M19" s="17">
        <v>30</v>
      </c>
      <c r="N19" s="17">
        <f t="shared" si="2"/>
        <v>5433.5</v>
      </c>
      <c r="O19" s="17">
        <f t="shared" si="3"/>
        <v>375</v>
      </c>
      <c r="P19" s="18">
        <f t="shared" si="0"/>
        <v>5808.5</v>
      </c>
      <c r="Q19" s="19" t="s">
        <v>42</v>
      </c>
    </row>
    <row r="20" spans="1:17" ht="15" customHeight="1">
      <c r="A20" s="12">
        <v>17</v>
      </c>
      <c r="B20" s="13" t="s">
        <v>109</v>
      </c>
      <c r="C20" s="13" t="s">
        <v>112</v>
      </c>
      <c r="D20" s="14" t="s">
        <v>24</v>
      </c>
      <c r="E20" s="22" t="s">
        <v>113</v>
      </c>
      <c r="F20" s="13" t="s">
        <v>114</v>
      </c>
      <c r="G20" s="13">
        <v>154</v>
      </c>
      <c r="H20" s="16">
        <v>4</v>
      </c>
      <c r="I20" s="13">
        <v>1348</v>
      </c>
      <c r="J20" s="17">
        <v>3.57</v>
      </c>
      <c r="K20" s="17">
        <v>75</v>
      </c>
      <c r="L20" s="17">
        <f t="shared" si="1"/>
        <v>308</v>
      </c>
      <c r="M20" s="17">
        <v>30</v>
      </c>
      <c r="N20" s="17">
        <f t="shared" si="2"/>
        <v>5150.3599999999997</v>
      </c>
      <c r="O20" s="17">
        <f t="shared" si="3"/>
        <v>300</v>
      </c>
      <c r="P20" s="18">
        <f t="shared" si="0"/>
        <v>5450.36</v>
      </c>
      <c r="Q20" s="19" t="s">
        <v>115</v>
      </c>
    </row>
    <row r="21" spans="1:17" ht="15" customHeight="1">
      <c r="A21" s="12">
        <v>18</v>
      </c>
      <c r="B21" s="13" t="s">
        <v>116</v>
      </c>
      <c r="C21" s="13" t="s">
        <v>117</v>
      </c>
      <c r="D21" s="14" t="s">
        <v>24</v>
      </c>
      <c r="E21" s="15" t="s">
        <v>7</v>
      </c>
      <c r="F21" s="13" t="s">
        <v>118</v>
      </c>
      <c r="G21" s="13">
        <v>199</v>
      </c>
      <c r="H21" s="16">
        <v>9</v>
      </c>
      <c r="I21" s="13">
        <v>2400</v>
      </c>
      <c r="J21" s="17">
        <f>VLOOKUP(E21,'[1]SAFE CHEM INDUSTRIES'!$C$3:$D$107,2,FALSE)</f>
        <v>2.5200000000000005</v>
      </c>
      <c r="K21" s="17">
        <v>75</v>
      </c>
      <c r="L21" s="17">
        <f t="shared" si="1"/>
        <v>398</v>
      </c>
      <c r="M21" s="17">
        <v>30</v>
      </c>
      <c r="N21" s="17">
        <f t="shared" si="2"/>
        <v>6476.0000000000009</v>
      </c>
      <c r="O21" s="17">
        <f t="shared" si="3"/>
        <v>675</v>
      </c>
      <c r="P21" s="18">
        <f t="shared" si="0"/>
        <v>7151.0000000000009</v>
      </c>
      <c r="Q21" s="19" t="s">
        <v>1</v>
      </c>
    </row>
    <row r="22" spans="1:17" ht="15" customHeight="1">
      <c r="A22" s="12">
        <v>19</v>
      </c>
      <c r="B22" s="13" t="s">
        <v>116</v>
      </c>
      <c r="C22" s="13" t="s">
        <v>119</v>
      </c>
      <c r="D22" s="14" t="s">
        <v>24</v>
      </c>
      <c r="E22" s="15" t="s">
        <v>48</v>
      </c>
      <c r="F22" s="13" t="s">
        <v>120</v>
      </c>
      <c r="G22" s="13">
        <v>127</v>
      </c>
      <c r="H22" s="16">
        <v>5</v>
      </c>
      <c r="I22" s="13">
        <v>1500</v>
      </c>
      <c r="J22" s="17">
        <f>VLOOKUP(E22,'[1]SAFE CHEM INDUSTRIES'!$C$3:$D$107,2,FALSE)</f>
        <v>2.4200000000000004</v>
      </c>
      <c r="K22" s="17">
        <v>75</v>
      </c>
      <c r="L22" s="17">
        <f t="shared" si="1"/>
        <v>254</v>
      </c>
      <c r="M22" s="17">
        <v>30</v>
      </c>
      <c r="N22" s="17">
        <f t="shared" si="2"/>
        <v>3914.0000000000005</v>
      </c>
      <c r="O22" s="17">
        <f t="shared" si="3"/>
        <v>375</v>
      </c>
      <c r="P22" s="18">
        <f t="shared" si="0"/>
        <v>4289</v>
      </c>
      <c r="Q22" s="19" t="s">
        <v>49</v>
      </c>
    </row>
    <row r="23" spans="1:17" ht="15" customHeight="1">
      <c r="A23" s="12">
        <v>20</v>
      </c>
      <c r="B23" s="13" t="s">
        <v>116</v>
      </c>
      <c r="C23" s="13" t="s">
        <v>121</v>
      </c>
      <c r="D23" s="14" t="s">
        <v>24</v>
      </c>
      <c r="E23" s="15" t="s">
        <v>30</v>
      </c>
      <c r="F23" s="13" t="s">
        <v>122</v>
      </c>
      <c r="G23" s="13">
        <v>222</v>
      </c>
      <c r="H23" s="16">
        <v>2</v>
      </c>
      <c r="I23" s="13">
        <v>1588</v>
      </c>
      <c r="J23" s="17">
        <f>VLOOKUP(E23,'[1]SAFE CHEM INDUSTRIES'!$C$3:$D$107,2,FALSE)</f>
        <v>3.3200000000000007</v>
      </c>
      <c r="K23" s="17">
        <v>75</v>
      </c>
      <c r="L23" s="17">
        <f t="shared" si="1"/>
        <v>444</v>
      </c>
      <c r="M23" s="17">
        <v>30</v>
      </c>
      <c r="N23" s="17">
        <f t="shared" si="2"/>
        <v>5746.1600000000008</v>
      </c>
      <c r="O23" s="17">
        <f t="shared" si="3"/>
        <v>150</v>
      </c>
      <c r="P23" s="18">
        <f t="shared" si="0"/>
        <v>5896.1600000000008</v>
      </c>
      <c r="Q23" s="19" t="s">
        <v>38</v>
      </c>
    </row>
    <row r="24" spans="1:17" ht="15" customHeight="1">
      <c r="A24" s="12">
        <v>21</v>
      </c>
      <c r="B24" s="13" t="s">
        <v>116</v>
      </c>
      <c r="C24" s="13" t="s">
        <v>123</v>
      </c>
      <c r="D24" s="14" t="s">
        <v>24</v>
      </c>
      <c r="E24" s="15" t="s">
        <v>3</v>
      </c>
      <c r="F24" s="13" t="s">
        <v>124</v>
      </c>
      <c r="G24" s="13">
        <v>257</v>
      </c>
      <c r="H24" s="16">
        <v>6</v>
      </c>
      <c r="I24" s="13">
        <v>2390</v>
      </c>
      <c r="J24" s="17">
        <f>VLOOKUP(E24,'[1]SAFE CHEM INDUSTRIES'!$C$3:$D$107,2,FALSE)</f>
        <v>2.5200000000000005</v>
      </c>
      <c r="K24" s="17">
        <v>75</v>
      </c>
      <c r="L24" s="17">
        <f t="shared" si="1"/>
        <v>514</v>
      </c>
      <c r="M24" s="17">
        <v>30</v>
      </c>
      <c r="N24" s="17">
        <f t="shared" si="2"/>
        <v>6566.8000000000011</v>
      </c>
      <c r="O24" s="17">
        <f t="shared" si="3"/>
        <v>450</v>
      </c>
      <c r="P24" s="18">
        <f t="shared" si="0"/>
        <v>7016.8000000000011</v>
      </c>
      <c r="Q24" s="19" t="s">
        <v>29</v>
      </c>
    </row>
    <row r="25" spans="1:17" ht="15" customHeight="1">
      <c r="A25" s="12">
        <v>22</v>
      </c>
      <c r="B25" s="13" t="s">
        <v>125</v>
      </c>
      <c r="C25" s="13" t="s">
        <v>126</v>
      </c>
      <c r="D25" s="14" t="s">
        <v>24</v>
      </c>
      <c r="E25" s="15" t="s">
        <v>32</v>
      </c>
      <c r="F25" s="13" t="s">
        <v>127</v>
      </c>
      <c r="G25" s="13">
        <v>73</v>
      </c>
      <c r="H25" s="16">
        <v>7</v>
      </c>
      <c r="I25" s="13">
        <v>1408</v>
      </c>
      <c r="J25" s="17">
        <f>VLOOKUP(E25,'[1]SAFE CHEM INDUSTRIES'!$C$3:$D$107,2,FALSE)</f>
        <v>3.22</v>
      </c>
      <c r="K25" s="17">
        <v>75</v>
      </c>
      <c r="L25" s="17">
        <f t="shared" si="1"/>
        <v>146</v>
      </c>
      <c r="M25" s="17">
        <v>30</v>
      </c>
      <c r="N25" s="17">
        <f t="shared" si="2"/>
        <v>4709.76</v>
      </c>
      <c r="O25" s="17">
        <f t="shared" si="3"/>
        <v>525</v>
      </c>
      <c r="P25" s="18">
        <f t="shared" si="0"/>
        <v>5234.76</v>
      </c>
      <c r="Q25" s="19" t="s">
        <v>33</v>
      </c>
    </row>
    <row r="26" spans="1:17" ht="15" customHeight="1">
      <c r="A26" s="12">
        <v>23</v>
      </c>
      <c r="B26" s="13" t="s">
        <v>125</v>
      </c>
      <c r="C26" s="13" t="s">
        <v>128</v>
      </c>
      <c r="D26" s="14" t="s">
        <v>24</v>
      </c>
      <c r="E26" s="15" t="s">
        <v>99</v>
      </c>
      <c r="F26" s="13" t="s">
        <v>129</v>
      </c>
      <c r="G26" s="13">
        <v>182</v>
      </c>
      <c r="H26" s="16"/>
      <c r="I26" s="13">
        <v>1256</v>
      </c>
      <c r="J26" s="17">
        <f>VLOOKUP(E26,'[1]SAFE CHEM INDUSTRIES'!$C$3:$D$107,2,FALSE)</f>
        <v>2.62</v>
      </c>
      <c r="K26" s="17">
        <v>75</v>
      </c>
      <c r="L26" s="17">
        <f t="shared" si="1"/>
        <v>364</v>
      </c>
      <c r="M26" s="17">
        <v>30</v>
      </c>
      <c r="N26" s="17">
        <f t="shared" si="2"/>
        <v>3684.7200000000003</v>
      </c>
      <c r="O26" s="17">
        <f t="shared" si="3"/>
        <v>0</v>
      </c>
      <c r="P26" s="18">
        <f t="shared" si="0"/>
        <v>3684.7200000000003</v>
      </c>
      <c r="Q26" s="19" t="s">
        <v>101</v>
      </c>
    </row>
    <row r="27" spans="1:17" ht="15" customHeight="1">
      <c r="A27" s="12">
        <v>24</v>
      </c>
      <c r="B27" s="13" t="s">
        <v>125</v>
      </c>
      <c r="C27" s="13" t="s">
        <v>130</v>
      </c>
      <c r="D27" s="14" t="s">
        <v>24</v>
      </c>
      <c r="E27" s="22" t="s">
        <v>34</v>
      </c>
      <c r="F27" s="13" t="s">
        <v>131</v>
      </c>
      <c r="G27" s="13">
        <v>48</v>
      </c>
      <c r="H27" s="16">
        <v>5</v>
      </c>
      <c r="I27" s="13">
        <v>690</v>
      </c>
      <c r="J27" s="17">
        <f>VLOOKUP(E27,'[1]SAFE CHEM INDUSTRIES'!$C$3:$D$107,2,FALSE)</f>
        <v>1.92</v>
      </c>
      <c r="K27" s="17">
        <v>75</v>
      </c>
      <c r="L27" s="17">
        <f t="shared" si="1"/>
        <v>96</v>
      </c>
      <c r="M27" s="17">
        <v>30</v>
      </c>
      <c r="N27" s="17">
        <f t="shared" si="2"/>
        <v>1450.8</v>
      </c>
      <c r="O27" s="17">
        <f t="shared" si="3"/>
        <v>375</v>
      </c>
      <c r="P27" s="18">
        <f t="shared" si="0"/>
        <v>1825.8</v>
      </c>
      <c r="Q27" s="19" t="s">
        <v>35</v>
      </c>
    </row>
    <row r="28" spans="1:17" ht="15" customHeight="1">
      <c r="A28" s="12">
        <v>25</v>
      </c>
      <c r="B28" s="13" t="s">
        <v>125</v>
      </c>
      <c r="C28" s="13" t="s">
        <v>132</v>
      </c>
      <c r="D28" s="14" t="s">
        <v>24</v>
      </c>
      <c r="E28" s="15" t="s">
        <v>53</v>
      </c>
      <c r="F28" s="13" t="s">
        <v>133</v>
      </c>
      <c r="G28" s="13">
        <v>127</v>
      </c>
      <c r="H28" s="16">
        <v>7</v>
      </c>
      <c r="I28" s="13">
        <v>1711</v>
      </c>
      <c r="J28" s="17">
        <f>VLOOKUP(E28,'[1]SAFE CHEM INDUSTRIES'!$C$3:$D$107,2,FALSE)</f>
        <v>2.52</v>
      </c>
      <c r="K28" s="17">
        <v>75</v>
      </c>
      <c r="L28" s="17">
        <f t="shared" si="1"/>
        <v>254</v>
      </c>
      <c r="M28" s="17">
        <v>30</v>
      </c>
      <c r="N28" s="17">
        <f t="shared" si="2"/>
        <v>4595.72</v>
      </c>
      <c r="O28" s="17">
        <f t="shared" si="3"/>
        <v>525</v>
      </c>
      <c r="P28" s="18">
        <f t="shared" si="0"/>
        <v>5120.72</v>
      </c>
      <c r="Q28" s="19" t="s">
        <v>54</v>
      </c>
    </row>
    <row r="29" spans="1:17" ht="15" customHeight="1">
      <c r="A29" s="12">
        <v>26</v>
      </c>
      <c r="B29" s="13" t="s">
        <v>125</v>
      </c>
      <c r="C29" s="13" t="s">
        <v>134</v>
      </c>
      <c r="D29" s="14" t="s">
        <v>24</v>
      </c>
      <c r="E29" s="15" t="s">
        <v>4</v>
      </c>
      <c r="F29" s="13" t="s">
        <v>135</v>
      </c>
      <c r="G29" s="13">
        <v>368</v>
      </c>
      <c r="H29" s="16">
        <v>7</v>
      </c>
      <c r="I29" s="13">
        <v>3543</v>
      </c>
      <c r="J29" s="17">
        <f>VLOOKUP(E29,'[1]SAFE CHEM INDUSTRIES'!$C$3:$D$107,2,FALSE)</f>
        <v>3.8200000000000007</v>
      </c>
      <c r="K29" s="17">
        <v>75</v>
      </c>
      <c r="L29" s="17">
        <f t="shared" si="1"/>
        <v>736</v>
      </c>
      <c r="M29" s="17">
        <v>30</v>
      </c>
      <c r="N29" s="17">
        <f t="shared" si="2"/>
        <v>14300.260000000002</v>
      </c>
      <c r="O29" s="17">
        <f t="shared" si="3"/>
        <v>525</v>
      </c>
      <c r="P29" s="18">
        <f t="shared" si="0"/>
        <v>14825.260000000002</v>
      </c>
      <c r="Q29" s="19" t="s">
        <v>136</v>
      </c>
    </row>
    <row r="30" spans="1:17" ht="15" customHeight="1">
      <c r="A30" s="12">
        <v>27</v>
      </c>
      <c r="B30" s="13" t="s">
        <v>125</v>
      </c>
      <c r="C30" s="13" t="s">
        <v>137</v>
      </c>
      <c r="D30" s="14" t="s">
        <v>24</v>
      </c>
      <c r="E30" s="15" t="s">
        <v>51</v>
      </c>
      <c r="F30" s="13" t="s">
        <v>138</v>
      </c>
      <c r="G30" s="13">
        <v>78</v>
      </c>
      <c r="H30" s="16">
        <v>5</v>
      </c>
      <c r="I30" s="13">
        <v>1128</v>
      </c>
      <c r="J30" s="17">
        <f>VLOOKUP(E30,'[1]SAFE CHEM INDUSTRIES'!$C$3:$D$107,2,FALSE)</f>
        <v>3.2200000000000006</v>
      </c>
      <c r="K30" s="17">
        <v>75</v>
      </c>
      <c r="L30" s="17">
        <f t="shared" si="1"/>
        <v>156</v>
      </c>
      <c r="M30" s="17">
        <v>30</v>
      </c>
      <c r="N30" s="17">
        <f t="shared" si="2"/>
        <v>3818.1600000000008</v>
      </c>
      <c r="O30" s="17">
        <f t="shared" si="3"/>
        <v>375</v>
      </c>
      <c r="P30" s="18">
        <f t="shared" si="0"/>
        <v>4193.1600000000008</v>
      </c>
      <c r="Q30" s="19" t="s">
        <v>52</v>
      </c>
    </row>
    <row r="31" spans="1:17" ht="15" customHeight="1">
      <c r="A31" s="12">
        <v>28</v>
      </c>
      <c r="B31" s="13" t="s">
        <v>125</v>
      </c>
      <c r="C31" s="13" t="s">
        <v>139</v>
      </c>
      <c r="D31" s="14" t="s">
        <v>24</v>
      </c>
      <c r="E31" s="15" t="s">
        <v>140</v>
      </c>
      <c r="F31" s="13" t="s">
        <v>141</v>
      </c>
      <c r="G31" s="13">
        <v>497</v>
      </c>
      <c r="H31" s="16">
        <v>5</v>
      </c>
      <c r="I31" s="13">
        <v>4074</v>
      </c>
      <c r="J31" s="20" t="s">
        <v>25</v>
      </c>
      <c r="K31" s="20" t="s">
        <v>25</v>
      </c>
      <c r="L31" s="20" t="s">
        <v>25</v>
      </c>
      <c r="M31" s="17">
        <v>30</v>
      </c>
      <c r="N31" s="17">
        <v>13750</v>
      </c>
      <c r="O31" s="17">
        <v>0</v>
      </c>
      <c r="P31" s="18">
        <f t="shared" si="0"/>
        <v>13750</v>
      </c>
      <c r="Q31" s="19" t="s">
        <v>142</v>
      </c>
    </row>
    <row r="32" spans="1:17" ht="15" customHeight="1">
      <c r="A32" s="12">
        <v>29</v>
      </c>
      <c r="B32" s="13" t="s">
        <v>125</v>
      </c>
      <c r="C32" s="13" t="s">
        <v>143</v>
      </c>
      <c r="D32" s="14" t="s">
        <v>24</v>
      </c>
      <c r="E32" s="15" t="s">
        <v>31</v>
      </c>
      <c r="F32" s="13" t="s">
        <v>144</v>
      </c>
      <c r="G32" s="13">
        <v>173</v>
      </c>
      <c r="H32" s="16"/>
      <c r="I32" s="13">
        <v>1353</v>
      </c>
      <c r="J32" s="17">
        <f>VLOOKUP(E32,'[1]SAFE CHEM INDUSTRIES'!$C$3:$D$107,2,FALSE)</f>
        <v>2.72</v>
      </c>
      <c r="K32" s="17">
        <v>75</v>
      </c>
      <c r="L32" s="17">
        <f t="shared" si="1"/>
        <v>346</v>
      </c>
      <c r="M32" s="17">
        <v>30</v>
      </c>
      <c r="N32" s="17">
        <f t="shared" si="2"/>
        <v>4056.1600000000003</v>
      </c>
      <c r="O32" s="17">
        <f t="shared" si="3"/>
        <v>0</v>
      </c>
      <c r="P32" s="18">
        <f t="shared" si="0"/>
        <v>4056.1600000000003</v>
      </c>
      <c r="Q32" s="19" t="s">
        <v>45</v>
      </c>
    </row>
    <row r="33" spans="1:17" ht="15" customHeight="1">
      <c r="A33" s="23">
        <v>30</v>
      </c>
      <c r="B33" s="24" t="s">
        <v>125</v>
      </c>
      <c r="C33" s="24" t="s">
        <v>145</v>
      </c>
      <c r="D33" s="25" t="s">
        <v>24</v>
      </c>
      <c r="E33" s="26" t="s">
        <v>146</v>
      </c>
      <c r="F33" s="24" t="s">
        <v>147</v>
      </c>
      <c r="G33" s="24">
        <v>85</v>
      </c>
      <c r="H33" s="25">
        <v>1</v>
      </c>
      <c r="I33" s="24">
        <v>760</v>
      </c>
      <c r="J33" s="27">
        <v>3.27</v>
      </c>
      <c r="K33" s="27">
        <v>75</v>
      </c>
      <c r="L33" s="27">
        <f t="shared" si="1"/>
        <v>170</v>
      </c>
      <c r="M33" s="27">
        <v>30</v>
      </c>
      <c r="N33" s="27">
        <f t="shared" si="2"/>
        <v>2685.2</v>
      </c>
      <c r="O33" s="27">
        <f t="shared" si="3"/>
        <v>75</v>
      </c>
      <c r="P33" s="28">
        <f t="shared" si="0"/>
        <v>2760.2</v>
      </c>
      <c r="Q33" s="29" t="s">
        <v>148</v>
      </c>
    </row>
    <row r="34" spans="1:17" ht="15" customHeight="1">
      <c r="A34" s="12">
        <v>31</v>
      </c>
      <c r="B34" s="13" t="s">
        <v>125</v>
      </c>
      <c r="C34" s="13" t="s">
        <v>149</v>
      </c>
      <c r="D34" s="14" t="s">
        <v>24</v>
      </c>
      <c r="E34" s="15" t="s">
        <v>39</v>
      </c>
      <c r="F34" s="13" t="s">
        <v>150</v>
      </c>
      <c r="G34" s="13">
        <v>113</v>
      </c>
      <c r="H34" s="16">
        <v>5</v>
      </c>
      <c r="I34" s="13">
        <v>1180</v>
      </c>
      <c r="J34" s="17">
        <f>VLOOKUP(E34,'[1]SAFE CHEM INDUSTRIES'!$C$3:$D$107,2,FALSE)</f>
        <v>4.57</v>
      </c>
      <c r="K34" s="17">
        <v>75</v>
      </c>
      <c r="L34" s="17">
        <f t="shared" si="1"/>
        <v>226</v>
      </c>
      <c r="M34" s="17">
        <v>30</v>
      </c>
      <c r="N34" s="17">
        <f t="shared" si="2"/>
        <v>5648.6</v>
      </c>
      <c r="O34" s="17">
        <f t="shared" si="3"/>
        <v>375</v>
      </c>
      <c r="P34" s="18">
        <f t="shared" si="0"/>
        <v>6023.6</v>
      </c>
      <c r="Q34" s="19" t="s">
        <v>40</v>
      </c>
    </row>
    <row r="35" spans="1:17" ht="15" customHeight="1">
      <c r="A35" s="12">
        <v>32</v>
      </c>
      <c r="B35" s="13" t="s">
        <v>125</v>
      </c>
      <c r="C35" s="13" t="s">
        <v>151</v>
      </c>
      <c r="D35" s="14" t="s">
        <v>24</v>
      </c>
      <c r="E35" s="15" t="s">
        <v>152</v>
      </c>
      <c r="F35" s="13" t="s">
        <v>153</v>
      </c>
      <c r="G35" s="13">
        <v>213</v>
      </c>
      <c r="H35" s="16">
        <v>6</v>
      </c>
      <c r="I35" s="13">
        <v>2334</v>
      </c>
      <c r="J35" s="17">
        <f>VLOOKUP(E35,'[1]SAFE CHEM INDUSTRIES'!$C$3:$D$107,2,FALSE)</f>
        <v>2.5200000000000005</v>
      </c>
      <c r="K35" s="17">
        <v>75</v>
      </c>
      <c r="L35" s="17">
        <f t="shared" si="1"/>
        <v>426</v>
      </c>
      <c r="M35" s="17">
        <v>30</v>
      </c>
      <c r="N35" s="17">
        <f t="shared" si="2"/>
        <v>6337.6800000000012</v>
      </c>
      <c r="O35" s="17">
        <f t="shared" si="3"/>
        <v>450</v>
      </c>
      <c r="P35" s="18">
        <f t="shared" si="0"/>
        <v>6787.6800000000012</v>
      </c>
      <c r="Q35" s="19" t="s">
        <v>36</v>
      </c>
    </row>
    <row r="36" spans="1:17" ht="15" customHeight="1" thickBot="1">
      <c r="A36" s="30">
        <v>33</v>
      </c>
      <c r="B36" s="31" t="s">
        <v>125</v>
      </c>
      <c r="C36" s="31" t="s">
        <v>154</v>
      </c>
      <c r="D36" s="32" t="s">
        <v>24</v>
      </c>
      <c r="E36" s="33" t="s">
        <v>46</v>
      </c>
      <c r="F36" s="31" t="s">
        <v>155</v>
      </c>
      <c r="G36" s="31">
        <v>166</v>
      </c>
      <c r="H36" s="34">
        <v>8</v>
      </c>
      <c r="I36" s="31">
        <v>2278</v>
      </c>
      <c r="J36" s="35">
        <f>VLOOKUP(E36,'[1]SAFE CHEM INDUSTRIES'!$C$3:$D$107,2,FALSE)</f>
        <v>2.5200000000000005</v>
      </c>
      <c r="K36" s="35">
        <v>75</v>
      </c>
      <c r="L36" s="35">
        <f t="shared" si="1"/>
        <v>332</v>
      </c>
      <c r="M36" s="35">
        <v>30</v>
      </c>
      <c r="N36" s="35">
        <f t="shared" si="2"/>
        <v>6102.5600000000013</v>
      </c>
      <c r="O36" s="35">
        <f t="shared" si="3"/>
        <v>600</v>
      </c>
      <c r="P36" s="36">
        <f t="shared" si="0"/>
        <v>6702.5600000000013</v>
      </c>
      <c r="Q36" s="19" t="s">
        <v>108</v>
      </c>
    </row>
    <row r="37" spans="1:17" ht="15" customHeight="1" thickBot="1">
      <c r="A37" s="54" t="s">
        <v>156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7">
        <f>ROUND(SUM(P4:P36),0)</f>
        <v>246012</v>
      </c>
      <c r="Q37" s="38"/>
    </row>
    <row r="38" spans="1:17" ht="15" customHeight="1" thickBot="1">
      <c r="B38"/>
      <c r="D38" s="1"/>
      <c r="E38" s="39"/>
      <c r="G38" s="40">
        <f>SUM(G4:G36)</f>
        <v>5789</v>
      </c>
      <c r="H38" s="40">
        <f>SUM(H4:H36)</f>
        <v>259</v>
      </c>
      <c r="I38" s="40">
        <f>SUM(I4:I36)</f>
        <v>67166</v>
      </c>
      <c r="J38" s="3"/>
      <c r="K38" s="3"/>
      <c r="L38" s="3"/>
      <c r="M38" s="3"/>
      <c r="N38" s="3"/>
      <c r="O38" s="3"/>
      <c r="P38" s="3"/>
    </row>
    <row r="39" spans="1:17" ht="38.25" customHeight="1" thickBot="1">
      <c r="A39" s="42" t="s">
        <v>55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</row>
    <row r="40" spans="1:17" ht="48" customHeight="1" thickBot="1">
      <c r="A40" s="45" t="s">
        <v>47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7"/>
    </row>
  </sheetData>
  <sortState ref="B4:Q41">
    <sortCondition ref="B4:B41"/>
    <sortCondition ref="C4:C41"/>
  </sortState>
  <mergeCells count="8">
    <mergeCell ref="A39:Q39"/>
    <mergeCell ref="A40:Q40"/>
    <mergeCell ref="A1:K1"/>
    <mergeCell ref="A2:E2"/>
    <mergeCell ref="F2:K2"/>
    <mergeCell ref="A37:O37"/>
    <mergeCell ref="L2:P2"/>
    <mergeCell ref="L1:P1"/>
  </mergeCells>
  <conditionalFormatting sqref="I45:I1048576 I1 I41:I43">
    <cfRule type="duplicateValues" dxfId="2" priority="19"/>
  </conditionalFormatting>
  <conditionalFormatting sqref="I3">
    <cfRule type="duplicateValues" dxfId="1" priority="2"/>
  </conditionalFormatting>
  <conditionalFormatting sqref="E3">
    <cfRule type="duplicateValues" dxfId="0" priority="1"/>
  </conditionalFormatting>
  <pageMargins left="0.44" right="0.23622047244094491" top="0.59055118110236227" bottom="0.70866141732283472" header="0.23622047244094491" footer="0.27559055118110237"/>
  <pageSetup paperSize="9" fitToWidth="0" fitToHeight="0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2024-10-21T06:37:53Z</cp:lastPrinted>
  <dcterms:created xsi:type="dcterms:W3CDTF">2023-03-12T08:28:15Z</dcterms:created>
  <dcterms:modified xsi:type="dcterms:W3CDTF">2024-10-21T06:38:05Z</dcterms:modified>
</cp:coreProperties>
</file>