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Invoice!$A$3:$P$109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09" i="1"/>
  <c r="J107"/>
  <c r="I107"/>
  <c r="H107"/>
  <c r="L107" s="1"/>
  <c r="J106"/>
  <c r="I106"/>
  <c r="H106"/>
  <c r="J105"/>
  <c r="I105"/>
  <c r="H105"/>
  <c r="L105" s="1"/>
  <c r="J104"/>
  <c r="I104"/>
  <c r="H104"/>
  <c r="J103"/>
  <c r="I103"/>
  <c r="H103"/>
  <c r="L103" s="1"/>
  <c r="J102"/>
  <c r="I102"/>
  <c r="H102"/>
  <c r="J101"/>
  <c r="I101"/>
  <c r="J100"/>
  <c r="I100"/>
  <c r="L100" s="1"/>
  <c r="J99"/>
  <c r="I99"/>
  <c r="H99"/>
  <c r="L99" s="1"/>
  <c r="J98"/>
  <c r="I98"/>
  <c r="H98"/>
  <c r="L98" s="1"/>
  <c r="J97"/>
  <c r="I97"/>
  <c r="H97"/>
  <c r="L97" s="1"/>
  <c r="J96"/>
  <c r="I96"/>
  <c r="H96"/>
  <c r="L96" s="1"/>
  <c r="J95"/>
  <c r="I95"/>
  <c r="H95"/>
  <c r="L95" s="1"/>
  <c r="J94"/>
  <c r="I94"/>
  <c r="H94"/>
  <c r="L94" s="1"/>
  <c r="J93"/>
  <c r="I93"/>
  <c r="L93" s="1"/>
  <c r="J92"/>
  <c r="I92"/>
  <c r="L92" s="1"/>
  <c r="J91"/>
  <c r="I91"/>
  <c r="L91" s="1"/>
  <c r="J90"/>
  <c r="I90"/>
  <c r="H90"/>
  <c r="J89"/>
  <c r="I89"/>
  <c r="H89"/>
  <c r="J88"/>
  <c r="I88"/>
  <c r="H88"/>
  <c r="J87"/>
  <c r="I87"/>
  <c r="H87"/>
  <c r="J86"/>
  <c r="I86"/>
  <c r="H86"/>
  <c r="J85"/>
  <c r="I85"/>
  <c r="H85"/>
  <c r="J84"/>
  <c r="I84"/>
  <c r="H84"/>
  <c r="J83"/>
  <c r="I83"/>
  <c r="H83"/>
  <c r="J82"/>
  <c r="I82"/>
  <c r="H82"/>
  <c r="J81"/>
  <c r="I81"/>
  <c r="H81"/>
  <c r="J80"/>
  <c r="I80"/>
  <c r="H80"/>
  <c r="J79"/>
  <c r="I79"/>
  <c r="H79"/>
  <c r="J78"/>
  <c r="I78"/>
  <c r="H78"/>
  <c r="L78" s="1"/>
  <c r="J77"/>
  <c r="I77"/>
  <c r="H77"/>
  <c r="L77" s="1"/>
  <c r="J76"/>
  <c r="I76"/>
  <c r="H76"/>
  <c r="L76" s="1"/>
  <c r="J75"/>
  <c r="I75"/>
  <c r="H75"/>
  <c r="L75" s="1"/>
  <c r="J74"/>
  <c r="I74"/>
  <c r="H74"/>
  <c r="J73"/>
  <c r="I73"/>
  <c r="H73"/>
  <c r="L73" s="1"/>
  <c r="J72"/>
  <c r="I72"/>
  <c r="H72"/>
  <c r="J71"/>
  <c r="I71"/>
  <c r="H71"/>
  <c r="L71" s="1"/>
  <c r="J70"/>
  <c r="I70"/>
  <c r="H70"/>
  <c r="J69"/>
  <c r="I69"/>
  <c r="H69"/>
  <c r="L69" s="1"/>
  <c r="J68"/>
  <c r="I68"/>
  <c r="H68"/>
  <c r="J67"/>
  <c r="I67"/>
  <c r="H67"/>
  <c r="L67" s="1"/>
  <c r="J66"/>
  <c r="I66"/>
  <c r="H66"/>
  <c r="J65"/>
  <c r="I65"/>
  <c r="H65"/>
  <c r="L65" s="1"/>
  <c r="J64"/>
  <c r="I64"/>
  <c r="H64"/>
  <c r="J63"/>
  <c r="I63"/>
  <c r="H63"/>
  <c r="L63" s="1"/>
  <c r="J62"/>
  <c r="I62"/>
  <c r="H62"/>
  <c r="J61"/>
  <c r="I61"/>
  <c r="H61"/>
  <c r="L61" s="1"/>
  <c r="J60"/>
  <c r="I60"/>
  <c r="H60"/>
  <c r="L60" s="1"/>
  <c r="J59"/>
  <c r="I59"/>
  <c r="H59"/>
  <c r="L59" s="1"/>
  <c r="J58"/>
  <c r="I58"/>
  <c r="H58"/>
  <c r="L58" s="1"/>
  <c r="J57"/>
  <c r="I57"/>
  <c r="H57"/>
  <c r="L57" s="1"/>
  <c r="J56"/>
  <c r="I56"/>
  <c r="H56"/>
  <c r="L56" s="1"/>
  <c r="J55"/>
  <c r="I55"/>
  <c r="H55"/>
  <c r="L55" s="1"/>
  <c r="J54"/>
  <c r="I54"/>
  <c r="H54"/>
  <c r="L54" s="1"/>
  <c r="J53"/>
  <c r="I53"/>
  <c r="H53"/>
  <c r="L53" s="1"/>
  <c r="J52"/>
  <c r="I52"/>
  <c r="H52"/>
  <c r="L52" s="1"/>
  <c r="J51"/>
  <c r="I51"/>
  <c r="H51"/>
  <c r="L51" s="1"/>
  <c r="J50"/>
  <c r="I50"/>
  <c r="H50"/>
  <c r="L50" s="1"/>
  <c r="J49"/>
  <c r="I49"/>
  <c r="H49"/>
  <c r="L49" s="1"/>
  <c r="J48"/>
  <c r="I48"/>
  <c r="H48"/>
  <c r="L48" s="1"/>
  <c r="J47"/>
  <c r="I47"/>
  <c r="H47"/>
  <c r="L47" s="1"/>
  <c r="J46"/>
  <c r="I46"/>
  <c r="H46"/>
  <c r="L46" s="1"/>
  <c r="J45"/>
  <c r="I45"/>
  <c r="H45"/>
  <c r="L45" s="1"/>
  <c r="J44"/>
  <c r="I44"/>
  <c r="H44"/>
  <c r="J43"/>
  <c r="I43"/>
  <c r="H43"/>
  <c r="L43" s="1"/>
  <c r="J42"/>
  <c r="I42"/>
  <c r="H42"/>
  <c r="J41"/>
  <c r="I41"/>
  <c r="H41"/>
  <c r="L41" s="1"/>
  <c r="J40"/>
  <c r="I40"/>
  <c r="H40"/>
  <c r="J39"/>
  <c r="I39"/>
  <c r="H39"/>
  <c r="L39" s="1"/>
  <c r="J38"/>
  <c r="I38"/>
  <c r="H38"/>
  <c r="L38" s="1"/>
  <c r="J37"/>
  <c r="I37"/>
  <c r="H37"/>
  <c r="L37" s="1"/>
  <c r="J36"/>
  <c r="I36"/>
  <c r="H36"/>
  <c r="J35"/>
  <c r="I35"/>
  <c r="H35"/>
  <c r="J34"/>
  <c r="I34"/>
  <c r="H34"/>
  <c r="J33"/>
  <c r="I33"/>
  <c r="H33"/>
  <c r="J32"/>
  <c r="I32"/>
  <c r="H32"/>
  <c r="L32" s="1"/>
  <c r="J31"/>
  <c r="I31"/>
  <c r="H31"/>
  <c r="J30"/>
  <c r="I30"/>
  <c r="H30"/>
  <c r="L30" s="1"/>
  <c r="J29"/>
  <c r="I29"/>
  <c r="H29"/>
  <c r="J28"/>
  <c r="I28"/>
  <c r="H28"/>
  <c r="L28" s="1"/>
  <c r="J27"/>
  <c r="I27"/>
  <c r="H27"/>
  <c r="J26"/>
  <c r="I26"/>
  <c r="H26"/>
  <c r="L26" s="1"/>
  <c r="J25"/>
  <c r="I25"/>
  <c r="H25"/>
  <c r="J24"/>
  <c r="I24"/>
  <c r="H24"/>
  <c r="L24" s="1"/>
  <c r="J23"/>
  <c r="I23"/>
  <c r="H23"/>
  <c r="J22"/>
  <c r="I22"/>
  <c r="H22"/>
  <c r="L22" s="1"/>
  <c r="J21"/>
  <c r="I21"/>
  <c r="H21"/>
  <c r="J20"/>
  <c r="I20"/>
  <c r="H20"/>
  <c r="L20" s="1"/>
  <c r="J19"/>
  <c r="I19"/>
  <c r="H19"/>
  <c r="L19" s="1"/>
  <c r="J18"/>
  <c r="I18"/>
  <c r="H18"/>
  <c r="J17"/>
  <c r="I17"/>
  <c r="H17"/>
  <c r="L17" s="1"/>
  <c r="J16"/>
  <c r="I16"/>
  <c r="H16"/>
  <c r="J15"/>
  <c r="I15"/>
  <c r="H15"/>
  <c r="L15" s="1"/>
  <c r="J14"/>
  <c r="I14"/>
  <c r="H14"/>
  <c r="J13"/>
  <c r="I13"/>
  <c r="H13"/>
  <c r="L13" s="1"/>
  <c r="J12"/>
  <c r="I12"/>
  <c r="H12"/>
  <c r="J11"/>
  <c r="I11"/>
  <c r="H11"/>
  <c r="L11" s="1"/>
  <c r="J10"/>
  <c r="I10"/>
  <c r="H10"/>
  <c r="J9"/>
  <c r="I9"/>
  <c r="H9"/>
  <c r="L9" s="1"/>
  <c r="J8"/>
  <c r="I8"/>
  <c r="H8"/>
  <c r="J7"/>
  <c r="I7"/>
  <c r="H7"/>
  <c r="L7" s="1"/>
  <c r="J6"/>
  <c r="I6"/>
  <c r="H6"/>
  <c r="J5"/>
  <c r="I5"/>
  <c r="H5"/>
  <c r="L5" s="1"/>
  <c r="J4"/>
  <c r="I4"/>
  <c r="H4"/>
  <c r="L101" l="1"/>
  <c r="L34"/>
  <c r="L36"/>
  <c r="L44"/>
  <c r="L66"/>
  <c r="L21"/>
  <c r="L23"/>
  <c r="L25"/>
  <c r="L27"/>
  <c r="L29"/>
  <c r="L31"/>
  <c r="L33"/>
  <c r="L35"/>
  <c r="L80"/>
  <c r="L82"/>
  <c r="L84"/>
  <c r="L86"/>
  <c r="L88"/>
  <c r="L90"/>
  <c r="L102"/>
  <c r="L104"/>
  <c r="L106"/>
  <c r="L4"/>
  <c r="L6"/>
  <c r="L108" s="1"/>
  <c r="L8"/>
  <c r="L10"/>
  <c r="L12"/>
  <c r="L14"/>
  <c r="L16"/>
  <c r="L18"/>
  <c r="L40"/>
  <c r="L42"/>
  <c r="L62"/>
  <c r="L64"/>
  <c r="L68"/>
  <c r="L70"/>
  <c r="L72"/>
  <c r="L74"/>
  <c r="L79"/>
  <c r="L81"/>
  <c r="L83"/>
  <c r="L85"/>
  <c r="L87"/>
  <c r="L89"/>
  <c r="J5" i="2"/>
  <c r="I5"/>
  <c r="H5"/>
  <c r="L5" s="1"/>
  <c r="J4"/>
  <c r="I4"/>
  <c r="H4"/>
  <c r="J3"/>
  <c r="I3"/>
  <c r="H3"/>
  <c r="L3" s="1"/>
  <c r="L4" l="1"/>
</calcChain>
</file>

<file path=xl/sharedStrings.xml><?xml version="1.0" encoding="utf-8"?>
<sst xmlns="http://schemas.openxmlformats.org/spreadsheetml/2006/main" count="785" uniqueCount="229">
  <si>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</si>
  <si>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</si>
  <si>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</si>
  <si>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</si>
  <si>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</si>
  <si>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</si>
  <si>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</si>
  <si>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</si>
  <si>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</si>
  <si>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</si>
  <si>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</si>
  <si>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</si>
  <si>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</si>
  <si>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</si>
  <si>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</si>
  <si>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</si>
  <si>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</si>
  <si>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</si>
  <si>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</si>
  <si>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</si>
  <si>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</si>
  <si>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</si>
  <si>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</si>
  <si>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</si>
  <si>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TO,
M/S KOYAS PERFUMERY WORKS
GROUND FLOOR, KHATA NO. 349/1306, PLOT NO. 159/1939, Industrial Estate, Andeisahi, Cuttack, Odisha, 754021</t>
  </si>
  <si>
    <t>VEHICLE ACCIDENT</t>
  </si>
  <si>
    <t>GST to be paid by Consignor under Reverse Charge Mechanism (RCM) as per GST</t>
  </si>
  <si>
    <t>Thanking you for your business.
PRAGATI LOGISTICS</t>
  </si>
  <si>
    <t>BARIPADA</t>
  </si>
  <si>
    <t>BISHNU CHARAN MOHANTY</t>
  </si>
  <si>
    <t>KOTPAD</t>
  </si>
  <si>
    <t>KHUSI ENTERPRISES</t>
  </si>
  <si>
    <t>DASPALLA</t>
  </si>
  <si>
    <t>HARIPRIYA AGENCY</t>
  </si>
  <si>
    <t>BALASORE</t>
  </si>
  <si>
    <t>SHARMA AGENCY</t>
  </si>
  <si>
    <t>NABARANGPUR</t>
  </si>
  <si>
    <t>R S ENTERPRISESES</t>
  </si>
  <si>
    <t>JEYPORE</t>
  </si>
  <si>
    <t>ANITA AGENCIES</t>
  </si>
  <si>
    <t>BHUBANESWAR</t>
  </si>
  <si>
    <t>UDALA</t>
  </si>
  <si>
    <t>SHREE KRISHNA ENTERPRISES</t>
  </si>
  <si>
    <t>JARKA</t>
  </si>
  <si>
    <t>MAHAVIR DISTRIBUTORS</t>
  </si>
  <si>
    <t>BALIAPAL</t>
  </si>
  <si>
    <t>SANTOSHI MAA DHOOP SHOP</t>
  </si>
  <si>
    <t>BERHAMPUR</t>
  </si>
  <si>
    <t>DIGAPAHANDI</t>
  </si>
  <si>
    <t>TARATARINI ASSOCIATE</t>
  </si>
  <si>
    <t>CHIKITI</t>
  </si>
  <si>
    <t>BHAGABATI STORE</t>
  </si>
  <si>
    <t>SHERGARH</t>
  </si>
  <si>
    <t>GUNUPUR</t>
  </si>
  <si>
    <t>JODA</t>
  </si>
  <si>
    <t>PRACHETASH PATTANAIK</t>
  </si>
  <si>
    <t>NAYAGARH</t>
  </si>
  <si>
    <t>MAA MANGALA TRADERS</t>
  </si>
  <si>
    <t>NUAPATNA</t>
  </si>
  <si>
    <t>SANKAR TRADERS</t>
  </si>
  <si>
    <t>KENDRAPARA</t>
  </si>
  <si>
    <t>AYYAPA AGENCIES</t>
  </si>
  <si>
    <t>KABISURYANAGAR</t>
  </si>
  <si>
    <t>K ASHISH KUMAR PATRO AND SON</t>
  </si>
  <si>
    <t>Declaration � Kindly verify and confirm before 20/11/2024</t>
  </si>
  <si>
    <t>03/10/2024</t>
  </si>
  <si>
    <t>PL/JA/15722</t>
  </si>
  <si>
    <t>554</t>
  </si>
  <si>
    <t>BHASKAR AGENCY</t>
  </si>
  <si>
    <t>PL/JA/15793</t>
  </si>
  <si>
    <t>553</t>
  </si>
  <si>
    <t>ASKA</t>
  </si>
  <si>
    <t>SAI NARAYAN BANGLE STORE</t>
  </si>
  <si>
    <t>PL/JA/15794</t>
  </si>
  <si>
    <t>552</t>
  </si>
  <si>
    <t>04/10/2024</t>
  </si>
  <si>
    <t>PL/JA/15820</t>
  </si>
  <si>
    <t>551</t>
  </si>
  <si>
    <t>MALKANGIRI</t>
  </si>
  <si>
    <t>LAXMI AGENCY</t>
  </si>
  <si>
    <t>PL/JA/15821</t>
  </si>
  <si>
    <t>550</t>
  </si>
  <si>
    <t>08/10/2024</t>
  </si>
  <si>
    <t>PL/JA/16132</t>
  </si>
  <si>
    <t>560</t>
  </si>
  <si>
    <t>NILAGIRI</t>
  </si>
  <si>
    <t>SHREE JAGANNATH AGENCY</t>
  </si>
  <si>
    <t>PL/JA/16161</t>
  </si>
  <si>
    <t>558</t>
  </si>
  <si>
    <t>PADAMPUR (RAYAGADA)</t>
  </si>
  <si>
    <t>PANDA BROTHERS AND CO</t>
  </si>
  <si>
    <t>PL/JA/16175</t>
  </si>
  <si>
    <t>16</t>
  </si>
  <si>
    <t>SATYABRATA PANDA</t>
  </si>
  <si>
    <t>PL/JA/16176</t>
  </si>
  <si>
    <t>559</t>
  </si>
  <si>
    <t>ANGUL</t>
  </si>
  <si>
    <t>SALASAR BHANDAR</t>
  </si>
  <si>
    <t>09/10/2024</t>
  </si>
  <si>
    <t>PL/JA/16264</t>
  </si>
  <si>
    <t>567</t>
  </si>
  <si>
    <t>JAJPUR ROAD</t>
  </si>
  <si>
    <t>SHREE RADHA</t>
  </si>
  <si>
    <t>PL/JA/16267</t>
  </si>
  <si>
    <t>564</t>
  </si>
  <si>
    <t>RAJ SUNAKHALA</t>
  </si>
  <si>
    <t>JAY DURGA AGENCY RAJSUNAKHELA</t>
  </si>
  <si>
    <t>PL/JA/16305</t>
  </si>
  <si>
    <t>563</t>
  </si>
  <si>
    <t>KHUSI AGENCY</t>
  </si>
  <si>
    <t>10/10/2024</t>
  </si>
  <si>
    <t>PL/JA/16360</t>
  </si>
  <si>
    <t>565</t>
  </si>
  <si>
    <t>RAIRANGPUR</t>
  </si>
  <si>
    <t>FANCY CORNER</t>
  </si>
  <si>
    <t>15/10/2024</t>
  </si>
  <si>
    <t>PL/JA/16576</t>
  </si>
  <si>
    <t>572</t>
  </si>
  <si>
    <t>PL/JA/16670</t>
  </si>
  <si>
    <t>571</t>
  </si>
  <si>
    <t>18/10/2024</t>
  </si>
  <si>
    <t>PL/JA/16686</t>
  </si>
  <si>
    <t>585</t>
  </si>
  <si>
    <t>PL/JA/16721</t>
  </si>
  <si>
    <t>584</t>
  </si>
  <si>
    <t>PL/JA/16760</t>
  </si>
  <si>
    <t>582</t>
  </si>
  <si>
    <t>PL/JA/16789</t>
  </si>
  <si>
    <t>583</t>
  </si>
  <si>
    <t>19/10/2024</t>
  </si>
  <si>
    <t>PL/JA/16951</t>
  </si>
  <si>
    <t>591</t>
  </si>
  <si>
    <t>20/10/2024</t>
  </si>
  <si>
    <t>PL/JA/16833</t>
  </si>
  <si>
    <t>589</t>
  </si>
  <si>
    <t>PL/JA/16835</t>
  </si>
  <si>
    <t>588</t>
  </si>
  <si>
    <t>PL/JA/16853</t>
  </si>
  <si>
    <t>590</t>
  </si>
  <si>
    <t>26/10/2024</t>
  </si>
  <si>
    <t>PL/JA/17242</t>
  </si>
  <si>
    <t>608</t>
  </si>
  <si>
    <t>PL/JA/17248</t>
  </si>
  <si>
    <t>605</t>
  </si>
  <si>
    <t>PL/JA/17252</t>
  </si>
  <si>
    <t>611</t>
  </si>
  <si>
    <t>CHOUDWAR</t>
  </si>
  <si>
    <t>BIRAJAYEE AGENCY</t>
  </si>
  <si>
    <t>PL/JA/17253</t>
  </si>
  <si>
    <t>613</t>
  </si>
  <si>
    <t>PL/JA/17254</t>
  </si>
  <si>
    <t>612</t>
  </si>
  <si>
    <t>PL/JA/17261</t>
  </si>
  <si>
    <t>609</t>
  </si>
  <si>
    <t>PAHILIPADA</t>
  </si>
  <si>
    <t>SRI S DEBARAJ PRUSTY</t>
  </si>
  <si>
    <t>PL/JA/17265</t>
  </si>
  <si>
    <t>610</t>
  </si>
  <si>
    <t>MAA SIDHICHANDI AGENCY BERHAMPUR</t>
  </si>
  <si>
    <t>PL/JA/17274</t>
  </si>
  <si>
    <t>607</t>
  </si>
  <si>
    <t>KHUNTA</t>
  </si>
  <si>
    <t>SRIKRUSHNA AGENCY</t>
  </si>
  <si>
    <t>PL/JA/17342</t>
  </si>
  <si>
    <t>604</t>
  </si>
  <si>
    <t>PL/JA/17419</t>
  </si>
  <si>
    <t>606</t>
  </si>
  <si>
    <t>DEULIHAT</t>
  </si>
  <si>
    <t>ARATI AGENCY BHOGRAI</t>
  </si>
  <si>
    <t>PL/JA/17723</t>
  </si>
  <si>
    <t>ARATI AGENCY</t>
  </si>
  <si>
    <t>29/10/2024</t>
  </si>
  <si>
    <t>PL/JA/17437</t>
  </si>
  <si>
    <t>629</t>
  </si>
  <si>
    <t>BHIMSEN SAHOO KENDRAPARA</t>
  </si>
  <si>
    <t>PL/JA/17438</t>
  </si>
  <si>
    <t>630</t>
  </si>
  <si>
    <t>SAKHIGOPAL</t>
  </si>
  <si>
    <t>MAHAMAYA TRADERS</t>
  </si>
  <si>
    <t>PL/JA/17465</t>
  </si>
  <si>
    <t>636</t>
  </si>
  <si>
    <t>SHREE JAGANATH AGENCY</t>
  </si>
  <si>
    <t>PL/JA/17489</t>
  </si>
  <si>
    <t>634</t>
  </si>
  <si>
    <t>BAGADA</t>
  </si>
  <si>
    <t xml:space="preserve">PARIDA AGARBATTI </t>
  </si>
  <si>
    <t>PL/JA/17556</t>
  </si>
  <si>
    <t>633</t>
  </si>
  <si>
    <t>PL/JA/17559</t>
  </si>
  <si>
    <t>632</t>
  </si>
  <si>
    <t>POLSARA</t>
  </si>
  <si>
    <t>PRIYANSH AGENCY POLOSARA</t>
  </si>
  <si>
    <t>PL/JA/17596</t>
  </si>
  <si>
    <t>635</t>
  </si>
  <si>
    <t>PL/JA/17853</t>
  </si>
  <si>
    <t>631</t>
  </si>
  <si>
    <t>PHULBANI</t>
  </si>
  <si>
    <t>OM ENTERPRISES</t>
  </si>
  <si>
    <t>30/10/2024</t>
  </si>
  <si>
    <t>PL/JA/17550</t>
  </si>
  <si>
    <t>638</t>
  </si>
  <si>
    <t>PL/JA/17569</t>
  </si>
  <si>
    <t>641</t>
  </si>
  <si>
    <t>B K AGENCY</t>
  </si>
  <si>
    <t>PL/JA/17571</t>
  </si>
  <si>
    <t>642</t>
  </si>
  <si>
    <t>FIRINGI BAZAR</t>
  </si>
  <si>
    <t xml:space="preserve">VIRENDRA FOODS AND AGENCIES </t>
  </si>
  <si>
    <t>PL/JA/17609</t>
  </si>
  <si>
    <t>639</t>
  </si>
  <si>
    <t>JHUMPURA</t>
  </si>
  <si>
    <t>MAA TARINI AGENCY JHUMPURA</t>
  </si>
  <si>
    <t>PL/JA/17610</t>
  </si>
  <si>
    <t>640</t>
  </si>
  <si>
    <t>SISUA</t>
  </si>
  <si>
    <t>SAHOO ENTERPRISES</t>
  </si>
  <si>
    <t>PL/JA/17614</t>
  </si>
  <si>
    <t>637</t>
  </si>
  <si>
    <t>PL/JA/17633</t>
  </si>
  <si>
    <t>646</t>
  </si>
  <si>
    <t>PL/JA/17653</t>
  </si>
  <si>
    <t>647</t>
  </si>
  <si>
    <t>PL/JA/17654</t>
  </si>
  <si>
    <t>468</t>
  </si>
  <si>
    <t>PL/JA/17776</t>
  </si>
  <si>
    <t>G.UDAYAGIRI</t>
  </si>
  <si>
    <t>SAHU AGENCIES</t>
  </si>
  <si>
    <t>(RUPEES ONE LAKH TWENTY TWO THOUSAND SEVEN HUNDRED FORTY FIVE ONLY)</t>
  </si>
  <si>
    <t>Bill Date: 31/10/2024
Bill NO :  25362
Total Amount: 122745.00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</si>
</sst>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3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4" xfId="0" applyNumberFormat="1" applyFont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wrapText="1"/>
    </xf>
    <xf numFmtId="2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0" fillId="0" borderId="20" xfId="0" applyNumberFormat="1" applyFont="1" applyFill="1" applyBorder="1"/>
    <xf numFmtId="0" fontId="0" fillId="0" borderId="20" xfId="0" applyNumberFormat="1" applyFont="1" applyBorder="1" applyAlignment="1">
      <alignment wrapText="1"/>
    </xf>
    <xf numFmtId="2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 applyAlignment="1">
      <alignment horizontal="center"/>
    </xf>
    <xf numFmtId="0" fontId="0" fillId="0" borderId="23" xfId="0" applyNumberFormat="1" applyFont="1" applyBorder="1"/>
    <xf numFmtId="0" fontId="1" fillId="0" borderId="24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0" fillId="0" borderId="25" xfId="0" applyNumberFormat="1" applyFont="1" applyBorder="1" applyAlignment="1">
      <alignment horizontal="center"/>
    </xf>
    <xf numFmtId="0" fontId="0" fillId="0" borderId="0" xfId="0" applyNumberFormat="1" applyFont="1" applyBorder="1"/>
    <xf numFmtId="0" fontId="0" fillId="0" borderId="0" xfId="0" applyNumberFormat="1" applyFont="1" applyBorder="1" applyAlignment="1">
      <alignment wrapText="1"/>
    </xf>
    <xf numFmtId="2" fontId="0" fillId="0" borderId="0" xfId="0" applyNumberFormat="1" applyFont="1" applyBorder="1"/>
    <xf numFmtId="0" fontId="0" fillId="0" borderId="26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57150</xdr:rowOff>
    </xdr:from>
    <xdr:to>
      <xdr:col>6</xdr:col>
      <xdr:colOff>295275</xdr:colOff>
      <xdr:row>0</xdr:row>
      <xdr:rowOff>847726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57150"/>
          <a:ext cx="4171949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</row>
        <row r="5">
          <cell r="B5" t="str">
            <v>Rourkela</v>
          </cell>
          <cell r="C5">
            <v>134</v>
          </cell>
          <cell r="D5">
            <v>46</v>
          </cell>
          <cell r="E5">
            <v>58</v>
          </cell>
        </row>
        <row r="6">
          <cell r="B6" t="str">
            <v>Bisra</v>
          </cell>
          <cell r="C6">
            <v>158</v>
          </cell>
          <cell r="D6">
            <v>58</v>
          </cell>
          <cell r="E6">
            <v>76</v>
          </cell>
        </row>
        <row r="7">
          <cell r="B7" t="str">
            <v>Rajgangpur</v>
          </cell>
          <cell r="C7">
            <v>158</v>
          </cell>
          <cell r="D7">
            <v>58</v>
          </cell>
          <cell r="E7">
            <v>76</v>
          </cell>
        </row>
        <row r="8">
          <cell r="B8" t="str">
            <v>Birmitrapur</v>
          </cell>
          <cell r="C8">
            <v>175</v>
          </cell>
          <cell r="D8">
            <v>70</v>
          </cell>
          <cell r="E8">
            <v>82</v>
          </cell>
        </row>
        <row r="9">
          <cell r="B9" t="str">
            <v>Lahunipada</v>
          </cell>
          <cell r="C9">
            <v>192</v>
          </cell>
          <cell r="D9">
            <v>82</v>
          </cell>
          <cell r="E9">
            <v>93</v>
          </cell>
        </row>
        <row r="10">
          <cell r="B10" t="str">
            <v>Bamra</v>
          </cell>
          <cell r="C10">
            <v>187</v>
          </cell>
          <cell r="D10">
            <v>76</v>
          </cell>
          <cell r="E10">
            <v>87</v>
          </cell>
        </row>
        <row r="11">
          <cell r="B11" t="str">
            <v>Sundergarh</v>
          </cell>
          <cell r="C11">
            <v>170</v>
          </cell>
          <cell r="D11">
            <v>70</v>
          </cell>
          <cell r="E11">
            <v>82</v>
          </cell>
        </row>
        <row r="12">
          <cell r="B12" t="str">
            <v>Brajrajnagar</v>
          </cell>
          <cell r="C12">
            <v>170</v>
          </cell>
          <cell r="D12">
            <v>70</v>
          </cell>
          <cell r="E12">
            <v>82</v>
          </cell>
        </row>
        <row r="13">
          <cell r="B13" t="str">
            <v>Kuchinda</v>
          </cell>
          <cell r="C13">
            <v>216</v>
          </cell>
          <cell r="D13">
            <v>87</v>
          </cell>
          <cell r="E13">
            <v>99</v>
          </cell>
        </row>
        <row r="14">
          <cell r="B14" t="str">
            <v>Deogarh</v>
          </cell>
          <cell r="C14">
            <v>216</v>
          </cell>
          <cell r="D14">
            <v>87</v>
          </cell>
          <cell r="E14">
            <v>99</v>
          </cell>
        </row>
        <row r="15">
          <cell r="B15" t="str">
            <v>Sambalpur</v>
          </cell>
          <cell r="C15">
            <v>134</v>
          </cell>
          <cell r="D15">
            <v>46</v>
          </cell>
          <cell r="E15">
            <v>58</v>
          </cell>
        </row>
        <row r="16">
          <cell r="B16" t="str">
            <v>Attabira</v>
          </cell>
          <cell r="C16">
            <v>175</v>
          </cell>
          <cell r="D16">
            <v>64</v>
          </cell>
          <cell r="E16">
            <v>76</v>
          </cell>
        </row>
        <row r="17">
          <cell r="B17" t="str">
            <v>Baragarh</v>
          </cell>
          <cell r="C17">
            <v>146</v>
          </cell>
          <cell r="D17">
            <v>58</v>
          </cell>
          <cell r="E17">
            <v>76</v>
          </cell>
        </row>
        <row r="18">
          <cell r="B18" t="str">
            <v>Barpali</v>
          </cell>
          <cell r="C18">
            <v>187</v>
          </cell>
          <cell r="D18">
            <v>76</v>
          </cell>
          <cell r="E18">
            <v>87</v>
          </cell>
        </row>
        <row r="19">
          <cell r="B19" t="str">
            <v>Sohela</v>
          </cell>
          <cell r="C19">
            <v>228</v>
          </cell>
          <cell r="D19">
            <v>117</v>
          </cell>
          <cell r="E19">
            <v>146</v>
          </cell>
        </row>
        <row r="20">
          <cell r="B20" t="str">
            <v>Bolangir</v>
          </cell>
          <cell r="C20">
            <v>158</v>
          </cell>
          <cell r="D20">
            <v>64</v>
          </cell>
          <cell r="E20">
            <v>70</v>
          </cell>
        </row>
        <row r="21">
          <cell r="B21" t="str">
            <v>Luisingha</v>
          </cell>
          <cell r="C21">
            <v>180</v>
          </cell>
          <cell r="D21">
            <v>82</v>
          </cell>
          <cell r="E21">
            <v>105</v>
          </cell>
        </row>
        <row r="22">
          <cell r="B22" t="str">
            <v>Padampur (Bargarh)</v>
          </cell>
          <cell r="C22">
            <v>228</v>
          </cell>
          <cell r="D22">
            <v>105</v>
          </cell>
          <cell r="E22">
            <v>122</v>
          </cell>
        </row>
        <row r="23">
          <cell r="B23" t="str">
            <v>Paikmal</v>
          </cell>
          <cell r="C23">
            <v>262</v>
          </cell>
          <cell r="D23">
            <v>129</v>
          </cell>
          <cell r="E23">
            <v>146</v>
          </cell>
        </row>
        <row r="24">
          <cell r="B24" t="str">
            <v>Titilagarh</v>
          </cell>
          <cell r="C24">
            <v>204</v>
          </cell>
          <cell r="D24">
            <v>87</v>
          </cell>
          <cell r="E24">
            <v>105</v>
          </cell>
        </row>
        <row r="25">
          <cell r="B25" t="str">
            <v>kantabanji</v>
          </cell>
          <cell r="C25">
            <v>158</v>
          </cell>
          <cell r="D25">
            <v>76</v>
          </cell>
          <cell r="E25">
            <v>93</v>
          </cell>
        </row>
        <row r="26">
          <cell r="B26" t="str">
            <v>Rajkhariar</v>
          </cell>
          <cell r="C26">
            <v>204</v>
          </cell>
          <cell r="D26">
            <v>93</v>
          </cell>
          <cell r="E26">
            <v>111</v>
          </cell>
        </row>
        <row r="27">
          <cell r="B27" t="str">
            <v>Khariar Road</v>
          </cell>
          <cell r="C27">
            <v>204</v>
          </cell>
          <cell r="D27">
            <v>93</v>
          </cell>
          <cell r="E27">
            <v>111</v>
          </cell>
        </row>
        <row r="28">
          <cell r="B28" t="str">
            <v>Kesinga</v>
          </cell>
          <cell r="C28">
            <v>210</v>
          </cell>
          <cell r="D28">
            <v>93</v>
          </cell>
          <cell r="E28">
            <v>111</v>
          </cell>
        </row>
        <row r="29">
          <cell r="B29" t="str">
            <v>Bhawanipatna</v>
          </cell>
          <cell r="C29">
            <v>170</v>
          </cell>
          <cell r="D29">
            <v>76</v>
          </cell>
          <cell r="E29">
            <v>93</v>
          </cell>
        </row>
        <row r="30">
          <cell r="B30" t="str">
            <v>Junagarh</v>
          </cell>
          <cell r="C30">
            <v>204</v>
          </cell>
          <cell r="D30">
            <v>93</v>
          </cell>
          <cell r="E30">
            <v>111</v>
          </cell>
        </row>
        <row r="31">
          <cell r="B31" t="str">
            <v>Jaypatna</v>
          </cell>
          <cell r="C31">
            <v>268</v>
          </cell>
          <cell r="D31">
            <v>117</v>
          </cell>
          <cell r="E31">
            <v>134</v>
          </cell>
        </row>
        <row r="32">
          <cell r="B32" t="str">
            <v>Jeypore</v>
          </cell>
          <cell r="C32">
            <v>180</v>
          </cell>
          <cell r="D32">
            <v>82</v>
          </cell>
          <cell r="E32">
            <v>99</v>
          </cell>
        </row>
        <row r="33">
          <cell r="B33" t="str">
            <v>Koraput</v>
          </cell>
          <cell r="C33">
            <v>204</v>
          </cell>
          <cell r="D33">
            <v>93</v>
          </cell>
          <cell r="E33">
            <v>111</v>
          </cell>
        </row>
        <row r="34">
          <cell r="B34" t="str">
            <v>Nabarangpur</v>
          </cell>
          <cell r="C34">
            <v>204</v>
          </cell>
          <cell r="D34">
            <v>93</v>
          </cell>
          <cell r="E34">
            <v>111</v>
          </cell>
        </row>
        <row r="35">
          <cell r="B35" t="str">
            <v>Malkangiri</v>
          </cell>
          <cell r="C35">
            <v>228</v>
          </cell>
          <cell r="D35">
            <v>105</v>
          </cell>
          <cell r="E35">
            <v>122</v>
          </cell>
        </row>
        <row r="36">
          <cell r="B36" t="str">
            <v>Kotpad</v>
          </cell>
          <cell r="C36">
            <v>210</v>
          </cell>
          <cell r="D36">
            <v>93</v>
          </cell>
          <cell r="E36">
            <v>111</v>
          </cell>
        </row>
        <row r="37">
          <cell r="B37" t="str">
            <v>Umerkot</v>
          </cell>
          <cell r="C37">
            <v>204</v>
          </cell>
          <cell r="D37">
            <v>93</v>
          </cell>
          <cell r="E37">
            <v>111</v>
          </cell>
        </row>
        <row r="38">
          <cell r="B38" t="str">
            <v>Rayagada</v>
          </cell>
          <cell r="C38">
            <v>180</v>
          </cell>
          <cell r="D38">
            <v>82</v>
          </cell>
          <cell r="E38">
            <v>99</v>
          </cell>
        </row>
        <row r="39">
          <cell r="B39" t="str">
            <v>Paralakhemundi</v>
          </cell>
          <cell r="C39">
            <v>192</v>
          </cell>
          <cell r="D39">
            <v>82</v>
          </cell>
          <cell r="E39">
            <v>99</v>
          </cell>
        </row>
        <row r="40">
          <cell r="B40" t="str">
            <v>Padampur (Rayagada)</v>
          </cell>
          <cell r="C40">
            <v>228</v>
          </cell>
          <cell r="D40">
            <v>105</v>
          </cell>
          <cell r="E40">
            <v>122</v>
          </cell>
        </row>
        <row r="41">
          <cell r="B41" t="str">
            <v>Pahilipada</v>
          </cell>
          <cell r="C41">
            <v>180</v>
          </cell>
          <cell r="D41">
            <v>87</v>
          </cell>
          <cell r="E41">
            <v>105</v>
          </cell>
        </row>
        <row r="42">
          <cell r="B42" t="str">
            <v>Buguda</v>
          </cell>
          <cell r="C42">
            <v>158</v>
          </cell>
          <cell r="D42">
            <v>82</v>
          </cell>
          <cell r="E42">
            <v>99</v>
          </cell>
        </row>
        <row r="43">
          <cell r="B43" t="str">
            <v>Boudh</v>
          </cell>
          <cell r="C43">
            <v>180</v>
          </cell>
          <cell r="D43">
            <v>87</v>
          </cell>
          <cell r="E43">
            <v>105</v>
          </cell>
        </row>
        <row r="44">
          <cell r="B44" t="str">
            <v>Daspalla</v>
          </cell>
          <cell r="C44">
            <v>111</v>
          </cell>
          <cell r="D44">
            <v>64</v>
          </cell>
          <cell r="E44">
            <v>70</v>
          </cell>
        </row>
        <row r="45">
          <cell r="B45" t="str">
            <v>Baliguda</v>
          </cell>
          <cell r="C45">
            <v>228</v>
          </cell>
          <cell r="D45">
            <v>93</v>
          </cell>
          <cell r="E45">
            <v>111</v>
          </cell>
        </row>
        <row r="46">
          <cell r="B46" t="str">
            <v>Nayagarh</v>
          </cell>
          <cell r="C46">
            <v>93</v>
          </cell>
          <cell r="D46">
            <v>58</v>
          </cell>
          <cell r="E46">
            <v>64</v>
          </cell>
        </row>
        <row r="47">
          <cell r="B47" t="str">
            <v>G.udayagiri</v>
          </cell>
          <cell r="C47">
            <v>204</v>
          </cell>
          <cell r="D47">
            <v>93</v>
          </cell>
          <cell r="E47">
            <v>111</v>
          </cell>
        </row>
        <row r="48">
          <cell r="B48" t="str">
            <v>Phulbani</v>
          </cell>
          <cell r="C48">
            <v>146</v>
          </cell>
          <cell r="D48">
            <v>76</v>
          </cell>
          <cell r="E48">
            <v>93</v>
          </cell>
        </row>
        <row r="49">
          <cell r="B49" t="str">
            <v>Hinjilikatu</v>
          </cell>
          <cell r="C49">
            <v>140</v>
          </cell>
          <cell r="D49">
            <v>76</v>
          </cell>
          <cell r="E49">
            <v>93</v>
          </cell>
        </row>
        <row r="50">
          <cell r="B50" t="str">
            <v>Karapalli</v>
          </cell>
          <cell r="C50">
            <v>134</v>
          </cell>
          <cell r="D50">
            <v>76</v>
          </cell>
          <cell r="E50">
            <v>93</v>
          </cell>
        </row>
        <row r="51">
          <cell r="B51" t="str">
            <v>Kabisuryanagar</v>
          </cell>
          <cell r="C51">
            <v>158</v>
          </cell>
          <cell r="D51">
            <v>82</v>
          </cell>
          <cell r="E51">
            <v>99</v>
          </cell>
        </row>
        <row r="52">
          <cell r="B52" t="str">
            <v>Polsara</v>
          </cell>
          <cell r="C52">
            <v>175</v>
          </cell>
          <cell r="D52">
            <v>87</v>
          </cell>
          <cell r="E52">
            <v>105</v>
          </cell>
        </row>
        <row r="53">
          <cell r="B53" t="str">
            <v>Digapahandi</v>
          </cell>
          <cell r="C53">
            <v>146</v>
          </cell>
          <cell r="D53">
            <v>76</v>
          </cell>
          <cell r="E53">
            <v>93</v>
          </cell>
        </row>
        <row r="54">
          <cell r="B54" t="str">
            <v>Chikiti</v>
          </cell>
          <cell r="C54">
            <v>146</v>
          </cell>
          <cell r="D54">
            <v>76</v>
          </cell>
          <cell r="E54">
            <v>93</v>
          </cell>
        </row>
        <row r="55">
          <cell r="B55" t="str">
            <v>Chhatrapur</v>
          </cell>
          <cell r="C55">
            <v>140</v>
          </cell>
          <cell r="D55">
            <v>70</v>
          </cell>
          <cell r="E55">
            <v>87</v>
          </cell>
        </row>
        <row r="56">
          <cell r="B56" t="str">
            <v>Khalikot</v>
          </cell>
          <cell r="C56">
            <v>180</v>
          </cell>
          <cell r="D56">
            <v>87</v>
          </cell>
          <cell r="E56">
            <v>105</v>
          </cell>
        </row>
        <row r="57">
          <cell r="B57" t="str">
            <v>Berhampur</v>
          </cell>
          <cell r="C57">
            <v>111</v>
          </cell>
          <cell r="D57">
            <v>58</v>
          </cell>
          <cell r="E57">
            <v>64</v>
          </cell>
        </row>
        <row r="58">
          <cell r="B58" t="str">
            <v>SHERGARH</v>
          </cell>
          <cell r="C58">
            <v>158</v>
          </cell>
          <cell r="D58">
            <v>82</v>
          </cell>
          <cell r="E58">
            <v>99</v>
          </cell>
        </row>
        <row r="59">
          <cell r="B59" t="str">
            <v>Angul</v>
          </cell>
          <cell r="C59">
            <v>111</v>
          </cell>
          <cell r="D59">
            <v>58</v>
          </cell>
          <cell r="E59">
            <v>64</v>
          </cell>
        </row>
        <row r="60">
          <cell r="B60" t="str">
            <v>Puri</v>
          </cell>
          <cell r="C60">
            <v>111</v>
          </cell>
          <cell r="D60">
            <v>58</v>
          </cell>
          <cell r="E60">
            <v>64</v>
          </cell>
        </row>
        <row r="61">
          <cell r="B61" t="str">
            <v>KHURDA</v>
          </cell>
          <cell r="C61">
            <v>93</v>
          </cell>
          <cell r="D61">
            <v>53</v>
          </cell>
          <cell r="E61">
            <v>58</v>
          </cell>
        </row>
        <row r="62">
          <cell r="B62" t="str">
            <v>Badamba</v>
          </cell>
          <cell r="C62">
            <v>99</v>
          </cell>
          <cell r="D62">
            <v>53</v>
          </cell>
          <cell r="E62">
            <v>58</v>
          </cell>
        </row>
        <row r="63">
          <cell r="B63" t="str">
            <v>Cuttack</v>
          </cell>
          <cell r="C63">
            <v>53</v>
          </cell>
          <cell r="D63">
            <v>29</v>
          </cell>
          <cell r="E63">
            <v>41</v>
          </cell>
        </row>
        <row r="64">
          <cell r="B64" t="str">
            <v>Kalapathara</v>
          </cell>
          <cell r="C64">
            <v>93</v>
          </cell>
          <cell r="D64">
            <v>53</v>
          </cell>
          <cell r="E64">
            <v>58</v>
          </cell>
        </row>
        <row r="65">
          <cell r="B65" t="str">
            <v>Jagatsinghpur</v>
          </cell>
          <cell r="C65">
            <v>93</v>
          </cell>
          <cell r="D65">
            <v>53</v>
          </cell>
          <cell r="E65">
            <v>58</v>
          </cell>
        </row>
        <row r="66">
          <cell r="B66" t="str">
            <v>Kantilo</v>
          </cell>
          <cell r="C66">
            <v>99</v>
          </cell>
          <cell r="D66">
            <v>53</v>
          </cell>
          <cell r="E66">
            <v>58</v>
          </cell>
        </row>
        <row r="67">
          <cell r="B67" t="str">
            <v>Jajpur Road</v>
          </cell>
          <cell r="C67">
            <v>99</v>
          </cell>
          <cell r="D67">
            <v>46</v>
          </cell>
          <cell r="E67">
            <v>58</v>
          </cell>
        </row>
        <row r="68">
          <cell r="B68" t="str">
            <v>Nuapatna (Tigiria)</v>
          </cell>
          <cell r="C68">
            <v>99</v>
          </cell>
          <cell r="D68">
            <v>46</v>
          </cell>
          <cell r="E68">
            <v>58</v>
          </cell>
        </row>
        <row r="69">
          <cell r="B69" t="str">
            <v>Kendrapara</v>
          </cell>
          <cell r="C69">
            <v>87</v>
          </cell>
          <cell r="D69">
            <v>41</v>
          </cell>
          <cell r="E69">
            <v>53</v>
          </cell>
        </row>
        <row r="70">
          <cell r="B70" t="str">
            <v>Balichandrapur</v>
          </cell>
          <cell r="C70">
            <v>87</v>
          </cell>
          <cell r="D70">
            <v>41</v>
          </cell>
          <cell r="E70">
            <v>53</v>
          </cell>
        </row>
        <row r="71">
          <cell r="B71" t="str">
            <v>Balugaon</v>
          </cell>
          <cell r="C71">
            <v>122</v>
          </cell>
          <cell r="D71">
            <v>76</v>
          </cell>
          <cell r="E71">
            <v>87</v>
          </cell>
        </row>
        <row r="72">
          <cell r="B72" t="str">
            <v>Jajpur Town</v>
          </cell>
          <cell r="C72">
            <v>93</v>
          </cell>
          <cell r="D72">
            <v>46</v>
          </cell>
          <cell r="E72">
            <v>58</v>
          </cell>
        </row>
        <row r="73">
          <cell r="B73" t="str">
            <v>Bhadrak</v>
          </cell>
          <cell r="C73">
            <v>111</v>
          </cell>
          <cell r="D73">
            <v>53</v>
          </cell>
          <cell r="E73">
            <v>64</v>
          </cell>
        </row>
        <row r="74">
          <cell r="B74" t="str">
            <v>Raj sunakhala</v>
          </cell>
          <cell r="C74">
            <v>93</v>
          </cell>
          <cell r="D74">
            <v>46</v>
          </cell>
          <cell r="E74">
            <v>58</v>
          </cell>
        </row>
        <row r="75">
          <cell r="B75" t="str">
            <v>Bhubaneswar</v>
          </cell>
          <cell r="C75">
            <v>76</v>
          </cell>
          <cell r="D75">
            <v>41</v>
          </cell>
          <cell r="E75">
            <v>53</v>
          </cell>
        </row>
        <row r="76">
          <cell r="B76" t="str">
            <v>Niali</v>
          </cell>
          <cell r="C76">
            <v>82</v>
          </cell>
          <cell r="D76">
            <v>53</v>
          </cell>
          <cell r="E76">
            <v>58</v>
          </cell>
        </row>
        <row r="77">
          <cell r="B77" t="str">
            <v>Rangabazar (BBSR)</v>
          </cell>
          <cell r="C77">
            <v>76</v>
          </cell>
          <cell r="D77">
            <v>41</v>
          </cell>
          <cell r="E77">
            <v>53</v>
          </cell>
        </row>
        <row r="78">
          <cell r="B78" t="str">
            <v>Chandpur</v>
          </cell>
          <cell r="C78">
            <v>99</v>
          </cell>
          <cell r="D78">
            <v>46</v>
          </cell>
          <cell r="E78">
            <v>64</v>
          </cell>
        </row>
        <row r="79">
          <cell r="B79" t="str">
            <v>Sakhigopal</v>
          </cell>
          <cell r="C79">
            <v>111</v>
          </cell>
          <cell r="D79">
            <v>53</v>
          </cell>
          <cell r="E79">
            <v>64</v>
          </cell>
        </row>
        <row r="80">
          <cell r="B80" t="str">
            <v>Jarka</v>
          </cell>
          <cell r="C80">
            <v>82</v>
          </cell>
          <cell r="D80">
            <v>46</v>
          </cell>
          <cell r="E80">
            <v>58</v>
          </cell>
        </row>
        <row r="81">
          <cell r="B81" t="str">
            <v>Banamalipur</v>
          </cell>
          <cell r="C81">
            <v>82</v>
          </cell>
          <cell r="D81">
            <v>46</v>
          </cell>
          <cell r="E81">
            <v>58</v>
          </cell>
        </row>
        <row r="82">
          <cell r="B82" t="str">
            <v>Balasore</v>
          </cell>
          <cell r="C82">
            <v>111</v>
          </cell>
          <cell r="D82">
            <v>58</v>
          </cell>
          <cell r="E82">
            <v>70</v>
          </cell>
        </row>
        <row r="83">
          <cell r="B83" t="str">
            <v>Nilagiri</v>
          </cell>
          <cell r="C83">
            <v>175</v>
          </cell>
          <cell r="D83">
            <v>76</v>
          </cell>
          <cell r="E83">
            <v>87</v>
          </cell>
        </row>
        <row r="84">
          <cell r="B84" t="str">
            <v>Baliapal</v>
          </cell>
          <cell r="C84">
            <v>204</v>
          </cell>
          <cell r="D84">
            <v>82</v>
          </cell>
          <cell r="E84">
            <v>99</v>
          </cell>
        </row>
        <row r="85">
          <cell r="B85" t="str">
            <v>Jaleswar</v>
          </cell>
          <cell r="C85">
            <v>170</v>
          </cell>
          <cell r="D85">
            <v>70</v>
          </cell>
          <cell r="E85">
            <v>87</v>
          </cell>
        </row>
        <row r="86">
          <cell r="B86" t="str">
            <v>Deulihat</v>
          </cell>
          <cell r="C86">
            <v>204</v>
          </cell>
          <cell r="D86">
            <v>82</v>
          </cell>
          <cell r="E86">
            <v>99</v>
          </cell>
        </row>
        <row r="87">
          <cell r="B87" t="str">
            <v>Betanoti</v>
          </cell>
          <cell r="C87">
            <v>187</v>
          </cell>
          <cell r="D87">
            <v>64</v>
          </cell>
          <cell r="E87">
            <v>82</v>
          </cell>
        </row>
        <row r="88">
          <cell r="B88" t="str">
            <v>Baripada</v>
          </cell>
          <cell r="C88">
            <v>146</v>
          </cell>
          <cell r="D88">
            <v>70</v>
          </cell>
          <cell r="E88">
            <v>87</v>
          </cell>
        </row>
        <row r="89">
          <cell r="B89" t="str">
            <v>Rairangpur</v>
          </cell>
          <cell r="C89">
            <v>216</v>
          </cell>
          <cell r="D89">
            <v>93</v>
          </cell>
          <cell r="E89">
            <v>111</v>
          </cell>
        </row>
        <row r="90">
          <cell r="B90" t="str">
            <v>Soro</v>
          </cell>
          <cell r="C90">
            <v>151</v>
          </cell>
          <cell r="D90">
            <v>64</v>
          </cell>
          <cell r="E90">
            <v>82</v>
          </cell>
        </row>
        <row r="91">
          <cell r="B91" t="str">
            <v>Jhumpura</v>
          </cell>
          <cell r="C91">
            <v>158</v>
          </cell>
          <cell r="D91">
            <v>64</v>
          </cell>
          <cell r="E91">
            <v>82</v>
          </cell>
        </row>
        <row r="92">
          <cell r="B92" t="str">
            <v>Joda</v>
          </cell>
          <cell r="C92">
            <v>180</v>
          </cell>
          <cell r="D92">
            <v>76</v>
          </cell>
          <cell r="E92">
            <v>93</v>
          </cell>
        </row>
        <row r="93">
          <cell r="B93" t="str">
            <v>Thakurmunda</v>
          </cell>
          <cell r="C93">
            <v>204</v>
          </cell>
          <cell r="D93">
            <v>82</v>
          </cell>
          <cell r="E93">
            <v>99</v>
          </cell>
        </row>
        <row r="94">
          <cell r="B94" t="str">
            <v>Ghasipura</v>
          </cell>
          <cell r="C94">
            <v>146</v>
          </cell>
          <cell r="D94">
            <v>64</v>
          </cell>
          <cell r="E94">
            <v>82</v>
          </cell>
        </row>
        <row r="95">
          <cell r="B95" t="str">
            <v>Keonjhar</v>
          </cell>
          <cell r="C95">
            <v>134</v>
          </cell>
          <cell r="D95">
            <v>64</v>
          </cell>
          <cell r="E95">
            <v>76</v>
          </cell>
        </row>
        <row r="96">
          <cell r="B96" t="str">
            <v>RAGHUNATHPUR (BRP)</v>
          </cell>
          <cell r="C96">
            <v>117</v>
          </cell>
          <cell r="D96">
            <v>64</v>
          </cell>
          <cell r="E96">
            <v>70</v>
          </cell>
        </row>
        <row r="97">
          <cell r="B97" t="str">
            <v>SISUA</v>
          </cell>
          <cell r="C97">
            <v>70</v>
          </cell>
          <cell r="D97">
            <v>35</v>
          </cell>
          <cell r="E97">
            <v>46</v>
          </cell>
        </row>
        <row r="98">
          <cell r="B98" t="str">
            <v>PATNAGARH</v>
          </cell>
          <cell r="C98">
            <v>199</v>
          </cell>
          <cell r="D98">
            <v>87</v>
          </cell>
          <cell r="E98">
            <v>111</v>
          </cell>
        </row>
        <row r="99">
          <cell r="B99" t="str">
            <v>BHOGARAI</v>
          </cell>
          <cell r="C99">
            <v>204</v>
          </cell>
          <cell r="D99">
            <v>82</v>
          </cell>
          <cell r="E99">
            <v>99</v>
          </cell>
        </row>
        <row r="100">
          <cell r="B100" t="str">
            <v>CHHEND</v>
          </cell>
          <cell r="C100">
            <v>140</v>
          </cell>
          <cell r="D100">
            <v>53</v>
          </cell>
          <cell r="E100">
            <v>64</v>
          </cell>
        </row>
        <row r="101">
          <cell r="B101" t="str">
            <v>SALIPUR</v>
          </cell>
          <cell r="C101">
            <v>70</v>
          </cell>
          <cell r="D101">
            <v>35</v>
          </cell>
          <cell r="E101">
            <v>46</v>
          </cell>
        </row>
        <row r="102">
          <cell r="B102" t="str">
            <v>JHARSUGUDA</v>
          </cell>
          <cell r="C102">
            <v>134</v>
          </cell>
          <cell r="D102">
            <v>46</v>
          </cell>
          <cell r="E102">
            <v>58</v>
          </cell>
        </row>
        <row r="103">
          <cell r="B103" t="str">
            <v>MADHAPUR</v>
          </cell>
          <cell r="C103">
            <v>134</v>
          </cell>
          <cell r="D103">
            <v>70</v>
          </cell>
          <cell r="E103">
            <v>76</v>
          </cell>
        </row>
        <row r="104">
          <cell r="B104" t="str">
            <v>BHANJANAGAR</v>
          </cell>
          <cell r="C104">
            <v>180</v>
          </cell>
          <cell r="D104">
            <v>87</v>
          </cell>
          <cell r="E104">
            <v>105</v>
          </cell>
        </row>
        <row r="105">
          <cell r="B105" t="str">
            <v>ANANDAPUR</v>
          </cell>
          <cell r="C105">
            <v>146</v>
          </cell>
          <cell r="D105">
            <v>64</v>
          </cell>
          <cell r="E105">
            <v>82</v>
          </cell>
        </row>
        <row r="106">
          <cell r="B106" t="str">
            <v>JHIRPANI</v>
          </cell>
          <cell r="C106">
            <v>146</v>
          </cell>
          <cell r="D106">
            <v>58</v>
          </cell>
          <cell r="E106">
            <v>70</v>
          </cell>
        </row>
        <row r="107">
          <cell r="B107" t="str">
            <v>CHOUDWAR</v>
          </cell>
          <cell r="C107">
            <v>53</v>
          </cell>
          <cell r="D107">
            <v>29</v>
          </cell>
          <cell r="E107">
            <v>41</v>
          </cell>
        </row>
        <row r="108">
          <cell r="B108" t="str">
            <v>TIKABALI</v>
          </cell>
          <cell r="C108">
            <v>221</v>
          </cell>
          <cell r="D108">
            <v>93</v>
          </cell>
          <cell r="E108">
            <v>111</v>
          </cell>
        </row>
        <row r="109">
          <cell r="B109" t="str">
            <v>BALARAM PRASAD (KHANDAPADA)</v>
          </cell>
          <cell r="C109">
            <v>108</v>
          </cell>
          <cell r="D109">
            <v>68</v>
          </cell>
          <cell r="E109">
            <v>73</v>
          </cell>
        </row>
        <row r="110">
          <cell r="B110" t="str">
            <v>JHARPARA</v>
          </cell>
          <cell r="C110">
            <v>76</v>
          </cell>
          <cell r="D110">
            <v>41</v>
          </cell>
          <cell r="E110">
            <v>53</v>
          </cell>
        </row>
        <row r="111">
          <cell r="B111" t="str">
            <v>RANIKHUDI</v>
          </cell>
          <cell r="C111">
            <v>211</v>
          </cell>
          <cell r="D111">
            <v>93</v>
          </cell>
          <cell r="E111">
            <v>110</v>
          </cell>
        </row>
        <row r="112">
          <cell r="B112" t="str">
            <v>MUNIGUDA</v>
          </cell>
          <cell r="C112">
            <v>270</v>
          </cell>
          <cell r="D112">
            <v>0</v>
          </cell>
          <cell r="E112">
            <v>0</v>
          </cell>
        </row>
        <row r="113">
          <cell r="B113" t="str">
            <v>CHHENAPADI</v>
          </cell>
          <cell r="C113">
            <v>146</v>
          </cell>
          <cell r="D113">
            <v>64</v>
          </cell>
          <cell r="E113">
            <v>82</v>
          </cell>
        </row>
        <row r="114">
          <cell r="B114" t="str">
            <v>GUNUPUR</v>
          </cell>
          <cell r="C114">
            <v>228</v>
          </cell>
          <cell r="D114">
            <v>105</v>
          </cell>
          <cell r="E114">
            <v>122</v>
          </cell>
        </row>
        <row r="115">
          <cell r="B115" t="str">
            <v>CDA</v>
          </cell>
          <cell r="C115">
            <v>76</v>
          </cell>
          <cell r="D115">
            <v>41</v>
          </cell>
          <cell r="E115">
            <v>53</v>
          </cell>
        </row>
        <row r="116">
          <cell r="B116" t="str">
            <v>SIMILIGUDA</v>
          </cell>
          <cell r="C116">
            <v>210</v>
          </cell>
          <cell r="D116">
            <v>93</v>
          </cell>
          <cell r="E116">
            <v>111</v>
          </cell>
        </row>
        <row r="117">
          <cell r="B117" t="str">
            <v>JATNI</v>
          </cell>
          <cell r="C117">
            <v>93</v>
          </cell>
          <cell r="D117">
            <v>53</v>
          </cell>
          <cell r="E117">
            <v>58</v>
          </cell>
        </row>
        <row r="118">
          <cell r="B118" t="str">
            <v>PIRAHAT</v>
          </cell>
          <cell r="C118">
            <v>151</v>
          </cell>
          <cell r="D118">
            <v>64</v>
          </cell>
          <cell r="E118">
            <v>82</v>
          </cell>
        </row>
        <row r="119">
          <cell r="B119" t="str">
            <v>KUPARI</v>
          </cell>
          <cell r="C119">
            <v>151</v>
          </cell>
          <cell r="D119">
            <v>64</v>
          </cell>
          <cell r="E119">
            <v>82</v>
          </cell>
        </row>
        <row r="120">
          <cell r="B120" t="str">
            <v>PATTAMUNDAI</v>
          </cell>
          <cell r="C120">
            <v>100</v>
          </cell>
          <cell r="D120">
            <v>50</v>
          </cell>
          <cell r="E120">
            <v>60</v>
          </cell>
        </row>
        <row r="121">
          <cell r="B121" t="str">
            <v>KHUNTA</v>
          </cell>
          <cell r="C121">
            <v>190</v>
          </cell>
          <cell r="D121">
            <v>90</v>
          </cell>
          <cell r="E121">
            <v>100</v>
          </cell>
        </row>
        <row r="122">
          <cell r="B122" t="str">
            <v>BAGADA</v>
          </cell>
          <cell r="C122">
            <v>204</v>
          </cell>
          <cell r="D122">
            <v>82</v>
          </cell>
          <cell r="E122">
            <v>99</v>
          </cell>
        </row>
        <row r="123">
          <cell r="B123" t="str">
            <v>UDALA</v>
          </cell>
          <cell r="C123">
            <v>195</v>
          </cell>
          <cell r="D123">
            <v>90</v>
          </cell>
          <cell r="E123">
            <v>97</v>
          </cell>
        </row>
        <row r="124">
          <cell r="B124" t="str">
            <v>ASKA</v>
          </cell>
          <cell r="C124">
            <v>158</v>
          </cell>
          <cell r="D124">
            <v>82</v>
          </cell>
          <cell r="E124">
            <v>99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>
            <v>0</v>
          </cell>
          <cell r="E112">
            <v>0</v>
          </cell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>
            <v>0</v>
          </cell>
          <cell r="D116">
            <v>0</v>
          </cell>
          <cell r="E116">
            <v>0</v>
          </cell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>
            <v>0</v>
          </cell>
          <cell r="D117">
            <v>0</v>
          </cell>
          <cell r="E117">
            <v>0</v>
          </cell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2"/>
  <sheetViews>
    <sheetView tabSelected="1" workbookViewId="0">
      <selection activeCell="U4" sqref="U4"/>
    </sheetView>
  </sheetViews>
  <sheetFormatPr defaultRowHeight="15"/>
  <cols>
    <col min="1" max="1" width="4" style="1" customWidth="1"/>
    <col min="2" max="2" width="10.42578125" style="1" customWidth="1"/>
    <col min="3" max="3" width="11.7109375" style="1" customWidth="1"/>
    <col min="4" max="4" width="8.28515625" style="1" bestFit="1" customWidth="1"/>
    <col min="5" max="5" width="6.5703125" style="1" customWidth="1"/>
    <col min="6" max="6" width="17.140625" style="1" customWidth="1"/>
    <col min="7" max="7" width="6.28515625" style="1" customWidth="1"/>
    <col min="8" max="8" width="8" style="1" customWidth="1"/>
    <col min="9" max="9" width="6.5703125" style="1" bestFit="1" customWidth="1"/>
    <col min="10" max="10" width="7.140625" style="1" bestFit="1" customWidth="1"/>
    <col min="11" max="11" width="7" style="1" customWidth="1"/>
    <col min="12" max="12" width="9.5703125" style="1" bestFit="1" customWidth="1"/>
    <col min="13" max="13" width="11" style="1" bestFit="1" customWidth="1"/>
    <col min="14" max="14" width="34.140625" style="1" bestFit="1" customWidth="1"/>
    <col min="15" max="15" width="9.140625" style="1"/>
    <col min="16" max="16" width="9.5703125" style="1" bestFit="1" customWidth="1"/>
    <col min="17" max="16384" width="9.140625" style="1"/>
  </cols>
  <sheetData>
    <row r="1" spans="1:20" ht="71.25" customHeight="1" thickBot="1">
      <c r="A1" s="38"/>
      <c r="B1" s="39"/>
      <c r="C1" s="39"/>
      <c r="D1" s="39"/>
      <c r="E1" s="39"/>
      <c r="F1" s="39"/>
      <c r="G1" s="39"/>
      <c r="H1" s="39" t="s">
        <v>14</v>
      </c>
      <c r="I1" s="39"/>
      <c r="J1" s="39"/>
      <c r="K1" s="39"/>
      <c r="L1" s="39"/>
      <c r="M1" s="43"/>
    </row>
    <row r="2" spans="1:20" ht="70.5" customHeight="1" thickBot="1">
      <c r="A2" s="40" t="s">
        <v>24</v>
      </c>
      <c r="B2" s="41"/>
      <c r="C2" s="41"/>
      <c r="D2" s="41"/>
      <c r="E2" s="41"/>
      <c r="F2" s="41"/>
      <c r="G2" s="42"/>
      <c r="H2" s="39" t="s">
        <v>228</v>
      </c>
      <c r="I2" s="39"/>
      <c r="J2" s="39"/>
      <c r="K2" s="39"/>
      <c r="L2" s="39"/>
      <c r="M2" s="43"/>
      <c r="N2" s="11"/>
      <c r="P2" s="11"/>
    </row>
    <row r="3" spans="1:20" s="21" customFormat="1" ht="15" customHeight="1" thickBot="1">
      <c r="A3" s="15" t="s">
        <v>15</v>
      </c>
      <c r="B3" s="16" t="s">
        <v>0</v>
      </c>
      <c r="C3" s="16" t="s">
        <v>16</v>
      </c>
      <c r="D3" s="16" t="s">
        <v>20</v>
      </c>
      <c r="E3" s="16" t="s">
        <v>9</v>
      </c>
      <c r="F3" s="17" t="s">
        <v>10</v>
      </c>
      <c r="G3" s="16" t="s">
        <v>1</v>
      </c>
      <c r="H3" s="18" t="s">
        <v>2</v>
      </c>
      <c r="I3" s="18" t="s">
        <v>5</v>
      </c>
      <c r="J3" s="18" t="s">
        <v>6</v>
      </c>
      <c r="K3" s="18" t="s">
        <v>7</v>
      </c>
      <c r="L3" s="18" t="s">
        <v>8</v>
      </c>
      <c r="M3" s="19" t="s">
        <v>17</v>
      </c>
      <c r="N3" s="20" t="s">
        <v>13</v>
      </c>
      <c r="P3" s="1"/>
      <c r="S3" s="1"/>
      <c r="T3" s="1"/>
    </row>
    <row r="4" spans="1:20" s="2" customFormat="1" ht="17.100000000000001" customHeight="1">
      <c r="A4" s="46">
        <v>1</v>
      </c>
      <c r="B4" s="47" t="s">
        <v>65</v>
      </c>
      <c r="C4" s="47" t="s">
        <v>66</v>
      </c>
      <c r="D4" s="47" t="s">
        <v>67</v>
      </c>
      <c r="E4" s="48" t="s">
        <v>11</v>
      </c>
      <c r="F4" s="49" t="s">
        <v>53</v>
      </c>
      <c r="G4" s="47">
        <v>3</v>
      </c>
      <c r="H4" s="50">
        <f>VLOOKUP(F4,'[1]KOYAS PERFUMARY'!$B$4:$C$134,2,FALSE)</f>
        <v>228</v>
      </c>
      <c r="I4" s="50">
        <f t="shared" ref="I4:I67" si="0">G4*2</f>
        <v>6</v>
      </c>
      <c r="J4" s="50">
        <f t="shared" ref="J4:J67" si="1">G4*12</f>
        <v>36</v>
      </c>
      <c r="K4" s="50"/>
      <c r="L4" s="50">
        <f t="shared" ref="L4:L67" si="2">G4*H4+I4+J4+K4</f>
        <v>726</v>
      </c>
      <c r="M4" s="51" t="s">
        <v>12</v>
      </c>
      <c r="N4" s="14" t="s">
        <v>68</v>
      </c>
      <c r="P4" s="3"/>
    </row>
    <row r="5" spans="1:20" s="2" customFormat="1" ht="17.100000000000001" customHeight="1">
      <c r="A5" s="52"/>
      <c r="B5" s="12" t="s">
        <v>65</v>
      </c>
      <c r="C5" s="12" t="s">
        <v>66</v>
      </c>
      <c r="D5" s="12" t="s">
        <v>67</v>
      </c>
      <c r="E5" s="23" t="s">
        <v>11</v>
      </c>
      <c r="F5" s="24" t="s">
        <v>53</v>
      </c>
      <c r="G5" s="12">
        <v>1</v>
      </c>
      <c r="H5" s="13">
        <f>VLOOKUP(F5,'[1]KOYAS PERFUMARY'!$B$5:$E$126,4,FALSE)</f>
        <v>122</v>
      </c>
      <c r="I5" s="13">
        <f t="shared" si="0"/>
        <v>2</v>
      </c>
      <c r="J5" s="13">
        <f t="shared" si="1"/>
        <v>12</v>
      </c>
      <c r="K5" s="13">
        <v>30</v>
      </c>
      <c r="L5" s="13">
        <f t="shared" si="2"/>
        <v>166</v>
      </c>
      <c r="M5" s="53" t="s">
        <v>4</v>
      </c>
      <c r="N5" s="14" t="s">
        <v>68</v>
      </c>
      <c r="P5" s="3"/>
    </row>
    <row r="6" spans="1:20" s="2" customFormat="1" ht="17.100000000000001" customHeight="1">
      <c r="A6" s="52">
        <v>2</v>
      </c>
      <c r="B6" s="12" t="s">
        <v>65</v>
      </c>
      <c r="C6" s="12" t="s">
        <v>69</v>
      </c>
      <c r="D6" s="12" t="s">
        <v>70</v>
      </c>
      <c r="E6" s="23" t="s">
        <v>11</v>
      </c>
      <c r="F6" s="24" t="s">
        <v>71</v>
      </c>
      <c r="G6" s="12">
        <v>20</v>
      </c>
      <c r="H6" s="13">
        <f>VLOOKUP(F6,'[1]KOYAS PERFUMARY'!$B$5:$D$139,3,FALSE)</f>
        <v>82</v>
      </c>
      <c r="I6" s="13">
        <f t="shared" si="0"/>
        <v>40</v>
      </c>
      <c r="J6" s="13">
        <f t="shared" si="1"/>
        <v>240</v>
      </c>
      <c r="K6" s="13">
        <v>30</v>
      </c>
      <c r="L6" s="13">
        <f t="shared" si="2"/>
        <v>1950</v>
      </c>
      <c r="M6" s="53" t="s">
        <v>3</v>
      </c>
      <c r="N6" s="14" t="s">
        <v>72</v>
      </c>
      <c r="P6" s="3"/>
    </row>
    <row r="7" spans="1:20" s="2" customFormat="1" ht="17.100000000000001" customHeight="1">
      <c r="A7" s="52">
        <v>3</v>
      </c>
      <c r="B7" s="12" t="s">
        <v>65</v>
      </c>
      <c r="C7" s="12" t="s">
        <v>73</v>
      </c>
      <c r="D7" s="12" t="s">
        <v>74</v>
      </c>
      <c r="E7" s="23" t="s">
        <v>11</v>
      </c>
      <c r="F7" s="24" t="s">
        <v>47</v>
      </c>
      <c r="G7" s="12">
        <v>53</v>
      </c>
      <c r="H7" s="13">
        <f>VLOOKUP(F7,'[1]KOYAS PERFUMARY'!$B$5:$E$126,4,FALSE)</f>
        <v>64</v>
      </c>
      <c r="I7" s="13">
        <f t="shared" si="0"/>
        <v>106</v>
      </c>
      <c r="J7" s="13">
        <f t="shared" si="1"/>
        <v>636</v>
      </c>
      <c r="K7" s="13">
        <v>30</v>
      </c>
      <c r="L7" s="13">
        <f t="shared" si="2"/>
        <v>4164</v>
      </c>
      <c r="M7" s="53" t="s">
        <v>4</v>
      </c>
      <c r="N7" s="14" t="s">
        <v>61</v>
      </c>
      <c r="P7" s="3"/>
    </row>
    <row r="8" spans="1:20" s="2" customFormat="1" ht="17.100000000000001" customHeight="1">
      <c r="A8" s="52">
        <v>4</v>
      </c>
      <c r="B8" s="12" t="s">
        <v>75</v>
      </c>
      <c r="C8" s="12" t="s">
        <v>76</v>
      </c>
      <c r="D8" s="12" t="s">
        <v>77</v>
      </c>
      <c r="E8" s="23" t="s">
        <v>11</v>
      </c>
      <c r="F8" s="24" t="s">
        <v>78</v>
      </c>
      <c r="G8" s="12">
        <v>6</v>
      </c>
      <c r="H8" s="13">
        <f>VLOOKUP(F8,'[1]KOYAS PERFUMARY'!$B$4:$C$134,2,FALSE)</f>
        <v>228</v>
      </c>
      <c r="I8" s="13">
        <f t="shared" si="0"/>
        <v>12</v>
      </c>
      <c r="J8" s="13">
        <f t="shared" si="1"/>
        <v>72</v>
      </c>
      <c r="K8" s="13"/>
      <c r="L8" s="13">
        <f t="shared" si="2"/>
        <v>1452</v>
      </c>
      <c r="M8" s="53" t="s">
        <v>12</v>
      </c>
      <c r="N8" s="14" t="s">
        <v>79</v>
      </c>
      <c r="P8" s="3"/>
    </row>
    <row r="9" spans="1:20" s="2" customFormat="1" ht="17.100000000000001" customHeight="1">
      <c r="A9" s="52"/>
      <c r="B9" s="12" t="s">
        <v>75</v>
      </c>
      <c r="C9" s="12" t="s">
        <v>76</v>
      </c>
      <c r="D9" s="12" t="s">
        <v>77</v>
      </c>
      <c r="E9" s="23" t="s">
        <v>11</v>
      </c>
      <c r="F9" s="24" t="s">
        <v>78</v>
      </c>
      <c r="G9" s="12">
        <v>7</v>
      </c>
      <c r="H9" s="13">
        <f>VLOOKUP(F9,'[1]KOYAS PERFUMARY'!$B$5:$E$126,4,FALSE)</f>
        <v>122</v>
      </c>
      <c r="I9" s="13">
        <f t="shared" si="0"/>
        <v>14</v>
      </c>
      <c r="J9" s="13">
        <f t="shared" si="1"/>
        <v>84</v>
      </c>
      <c r="K9" s="13"/>
      <c r="L9" s="13">
        <f t="shared" si="2"/>
        <v>952</v>
      </c>
      <c r="M9" s="53" t="s">
        <v>4</v>
      </c>
      <c r="N9" s="14" t="s">
        <v>79</v>
      </c>
      <c r="P9" s="3"/>
    </row>
    <row r="10" spans="1:20" s="2" customFormat="1" ht="17.100000000000001" customHeight="1">
      <c r="A10" s="52"/>
      <c r="B10" s="12" t="s">
        <v>75</v>
      </c>
      <c r="C10" s="12" t="s">
        <v>76</v>
      </c>
      <c r="D10" s="12" t="s">
        <v>77</v>
      </c>
      <c r="E10" s="23" t="s">
        <v>11</v>
      </c>
      <c r="F10" s="24" t="s">
        <v>78</v>
      </c>
      <c r="G10" s="12">
        <v>1</v>
      </c>
      <c r="H10" s="13">
        <f>VLOOKUP(F10,'[1]KOYAS PERFUMARY'!$B$5:$D$139,3,FALSE)</f>
        <v>105</v>
      </c>
      <c r="I10" s="13">
        <f t="shared" si="0"/>
        <v>2</v>
      </c>
      <c r="J10" s="13">
        <f t="shared" si="1"/>
        <v>12</v>
      </c>
      <c r="K10" s="13">
        <v>30</v>
      </c>
      <c r="L10" s="13">
        <f t="shared" si="2"/>
        <v>149</v>
      </c>
      <c r="M10" s="53" t="s">
        <v>3</v>
      </c>
      <c r="N10" s="14" t="s">
        <v>79</v>
      </c>
      <c r="P10" s="3"/>
    </row>
    <row r="11" spans="1:20" s="2" customFormat="1" ht="17.100000000000001" customHeight="1">
      <c r="A11" s="52">
        <v>5</v>
      </c>
      <c r="B11" s="12" t="s">
        <v>75</v>
      </c>
      <c r="C11" s="12" t="s">
        <v>80</v>
      </c>
      <c r="D11" s="12" t="s">
        <v>81</v>
      </c>
      <c r="E11" s="23" t="s">
        <v>11</v>
      </c>
      <c r="F11" s="24" t="s">
        <v>30</v>
      </c>
      <c r="G11" s="12">
        <v>1</v>
      </c>
      <c r="H11" s="13">
        <f>VLOOKUP(F11,'[1]KOYAS PERFUMARY'!$B$4:$C$134,2,FALSE)</f>
        <v>210</v>
      </c>
      <c r="I11" s="13">
        <f t="shared" si="0"/>
        <v>2</v>
      </c>
      <c r="J11" s="13">
        <f t="shared" si="1"/>
        <v>12</v>
      </c>
      <c r="K11" s="13"/>
      <c r="L11" s="13">
        <f t="shared" si="2"/>
        <v>224</v>
      </c>
      <c r="M11" s="53" t="s">
        <v>12</v>
      </c>
      <c r="N11" s="14" t="s">
        <v>31</v>
      </c>
      <c r="P11" s="3"/>
    </row>
    <row r="12" spans="1:20" s="2" customFormat="1" ht="17.100000000000001" customHeight="1">
      <c r="A12" s="52"/>
      <c r="B12" s="12" t="s">
        <v>75</v>
      </c>
      <c r="C12" s="12" t="s">
        <v>80</v>
      </c>
      <c r="D12" s="12" t="s">
        <v>81</v>
      </c>
      <c r="E12" s="23" t="s">
        <v>11</v>
      </c>
      <c r="F12" s="24" t="s">
        <v>30</v>
      </c>
      <c r="G12" s="12">
        <v>10</v>
      </c>
      <c r="H12" s="13">
        <f>VLOOKUP(F12,'[1]KOYAS PERFUMARY'!$B$5:$E$126,4,FALSE)</f>
        <v>111</v>
      </c>
      <c r="I12" s="13">
        <f t="shared" si="0"/>
        <v>20</v>
      </c>
      <c r="J12" s="13">
        <f t="shared" si="1"/>
        <v>120</v>
      </c>
      <c r="K12" s="13"/>
      <c r="L12" s="13">
        <f t="shared" si="2"/>
        <v>1250</v>
      </c>
      <c r="M12" s="53" t="s">
        <v>4</v>
      </c>
      <c r="N12" s="14" t="s">
        <v>31</v>
      </c>
      <c r="P12" s="3"/>
    </row>
    <row r="13" spans="1:20" s="2" customFormat="1" ht="17.100000000000001" customHeight="1">
      <c r="A13" s="52"/>
      <c r="B13" s="12" t="s">
        <v>75</v>
      </c>
      <c r="C13" s="12" t="s">
        <v>80</v>
      </c>
      <c r="D13" s="12" t="s">
        <v>81</v>
      </c>
      <c r="E13" s="23" t="s">
        <v>11</v>
      </c>
      <c r="F13" s="24" t="s">
        <v>30</v>
      </c>
      <c r="G13" s="12">
        <v>3</v>
      </c>
      <c r="H13" s="13">
        <f>VLOOKUP(F13,'[1]KOYAS PERFUMARY'!$B$5:$D$139,3,FALSE)</f>
        <v>93</v>
      </c>
      <c r="I13" s="13">
        <f t="shared" si="0"/>
        <v>6</v>
      </c>
      <c r="J13" s="13">
        <f t="shared" si="1"/>
        <v>36</v>
      </c>
      <c r="K13" s="13">
        <v>30</v>
      </c>
      <c r="L13" s="13">
        <f t="shared" si="2"/>
        <v>351</v>
      </c>
      <c r="M13" s="53" t="s">
        <v>3</v>
      </c>
      <c r="N13" s="14" t="s">
        <v>31</v>
      </c>
      <c r="P13" s="3"/>
    </row>
    <row r="14" spans="1:20" s="2" customFormat="1" ht="17.100000000000001" customHeight="1">
      <c r="A14" s="52">
        <v>6</v>
      </c>
      <c r="B14" s="12" t="s">
        <v>82</v>
      </c>
      <c r="C14" s="12" t="s">
        <v>83</v>
      </c>
      <c r="D14" s="12" t="s">
        <v>84</v>
      </c>
      <c r="E14" s="23" t="s">
        <v>11</v>
      </c>
      <c r="F14" s="24" t="s">
        <v>85</v>
      </c>
      <c r="G14" s="12">
        <v>2</v>
      </c>
      <c r="H14" s="13">
        <f>VLOOKUP(F14,'[1]KOYAS PERFUMARY'!$B$4:$C$134,2,FALSE)</f>
        <v>175</v>
      </c>
      <c r="I14" s="13">
        <f t="shared" si="0"/>
        <v>4</v>
      </c>
      <c r="J14" s="13">
        <f t="shared" si="1"/>
        <v>24</v>
      </c>
      <c r="K14" s="13"/>
      <c r="L14" s="13">
        <f t="shared" si="2"/>
        <v>378</v>
      </c>
      <c r="M14" s="53" t="s">
        <v>12</v>
      </c>
      <c r="N14" s="14" t="s">
        <v>86</v>
      </c>
      <c r="P14" s="3"/>
    </row>
    <row r="15" spans="1:20" s="2" customFormat="1" ht="17.100000000000001" customHeight="1">
      <c r="A15" s="52"/>
      <c r="B15" s="12" t="s">
        <v>82</v>
      </c>
      <c r="C15" s="12" t="s">
        <v>83</v>
      </c>
      <c r="D15" s="12" t="s">
        <v>84</v>
      </c>
      <c r="E15" s="23" t="s">
        <v>11</v>
      </c>
      <c r="F15" s="24" t="s">
        <v>85</v>
      </c>
      <c r="G15" s="12">
        <v>10</v>
      </c>
      <c r="H15" s="13">
        <f>VLOOKUP(F15,'[1]KOYAS PERFUMARY'!$B$5:$E$126,4,FALSE)</f>
        <v>87</v>
      </c>
      <c r="I15" s="13">
        <f t="shared" si="0"/>
        <v>20</v>
      </c>
      <c r="J15" s="13">
        <f t="shared" si="1"/>
        <v>120</v>
      </c>
      <c r="K15" s="13">
        <v>30</v>
      </c>
      <c r="L15" s="13">
        <f t="shared" si="2"/>
        <v>1040</v>
      </c>
      <c r="M15" s="53" t="s">
        <v>4</v>
      </c>
      <c r="N15" s="14" t="s">
        <v>86</v>
      </c>
      <c r="P15" s="3"/>
    </row>
    <row r="16" spans="1:20" s="2" customFormat="1" ht="17.100000000000001" customHeight="1">
      <c r="A16" s="52">
        <v>7</v>
      </c>
      <c r="B16" s="12" t="s">
        <v>82</v>
      </c>
      <c r="C16" s="12" t="s">
        <v>87</v>
      </c>
      <c r="D16" s="12" t="s">
        <v>88</v>
      </c>
      <c r="E16" s="23" t="s">
        <v>11</v>
      </c>
      <c r="F16" s="25" t="s">
        <v>89</v>
      </c>
      <c r="G16" s="12">
        <v>2</v>
      </c>
      <c r="H16" s="13">
        <f>VLOOKUP(F16,'[1]KOYAS PERFUMARY'!$B$4:$C$134,2,FALSE)</f>
        <v>228</v>
      </c>
      <c r="I16" s="13">
        <f t="shared" si="0"/>
        <v>4</v>
      </c>
      <c r="J16" s="13">
        <f t="shared" si="1"/>
        <v>24</v>
      </c>
      <c r="K16" s="13"/>
      <c r="L16" s="13">
        <f t="shared" si="2"/>
        <v>484</v>
      </c>
      <c r="M16" s="53" t="s">
        <v>12</v>
      </c>
      <c r="N16" s="14" t="s">
        <v>90</v>
      </c>
      <c r="P16" s="3"/>
    </row>
    <row r="17" spans="1:16" s="2" customFormat="1" ht="17.100000000000001" customHeight="1">
      <c r="A17" s="52"/>
      <c r="B17" s="12" t="s">
        <v>82</v>
      </c>
      <c r="C17" s="12" t="s">
        <v>87</v>
      </c>
      <c r="D17" s="12" t="s">
        <v>88</v>
      </c>
      <c r="E17" s="23" t="s">
        <v>11</v>
      </c>
      <c r="F17" s="25" t="s">
        <v>89</v>
      </c>
      <c r="G17" s="12">
        <v>2</v>
      </c>
      <c r="H17" s="13">
        <f>VLOOKUP(F17,'[1]KOYAS PERFUMARY'!$B$5:$E$126,4,FALSE)</f>
        <v>122</v>
      </c>
      <c r="I17" s="13">
        <f t="shared" si="0"/>
        <v>4</v>
      </c>
      <c r="J17" s="13">
        <f t="shared" si="1"/>
        <v>24</v>
      </c>
      <c r="K17" s="13"/>
      <c r="L17" s="13">
        <f t="shared" si="2"/>
        <v>272</v>
      </c>
      <c r="M17" s="53" t="s">
        <v>4</v>
      </c>
      <c r="N17" s="14" t="s">
        <v>90</v>
      </c>
      <c r="P17" s="3"/>
    </row>
    <row r="18" spans="1:16" s="2" customFormat="1" ht="17.100000000000001" customHeight="1">
      <c r="A18" s="52"/>
      <c r="B18" s="12" t="s">
        <v>82</v>
      </c>
      <c r="C18" s="12" t="s">
        <v>87</v>
      </c>
      <c r="D18" s="12" t="s">
        <v>88</v>
      </c>
      <c r="E18" s="23" t="s">
        <v>11</v>
      </c>
      <c r="F18" s="25" t="s">
        <v>89</v>
      </c>
      <c r="G18" s="12">
        <v>1</v>
      </c>
      <c r="H18" s="13">
        <f>VLOOKUP(F18,'[1]KOYAS PERFUMARY'!$B$5:$D$139,3,FALSE)</f>
        <v>105</v>
      </c>
      <c r="I18" s="13">
        <f t="shared" si="0"/>
        <v>2</v>
      </c>
      <c r="J18" s="13">
        <f t="shared" si="1"/>
        <v>12</v>
      </c>
      <c r="K18" s="13">
        <v>30</v>
      </c>
      <c r="L18" s="13">
        <f t="shared" si="2"/>
        <v>149</v>
      </c>
      <c r="M18" s="53" t="s">
        <v>3</v>
      </c>
      <c r="N18" s="14" t="s">
        <v>90</v>
      </c>
      <c r="P18" s="3"/>
    </row>
    <row r="19" spans="1:16" s="2" customFormat="1" ht="17.100000000000001" customHeight="1">
      <c r="A19" s="52">
        <v>8</v>
      </c>
      <c r="B19" s="12" t="s">
        <v>82</v>
      </c>
      <c r="C19" s="12" t="s">
        <v>91</v>
      </c>
      <c r="D19" s="12" t="s">
        <v>92</v>
      </c>
      <c r="E19" s="23" t="s">
        <v>11</v>
      </c>
      <c r="F19" s="26" t="s">
        <v>52</v>
      </c>
      <c r="G19" s="12">
        <v>13</v>
      </c>
      <c r="H19" s="13">
        <f>VLOOKUP(F19,'[1]KOYAS PERFUMARY'!$B$4:$C$134,2,FALSE)</f>
        <v>158</v>
      </c>
      <c r="I19" s="13">
        <f t="shared" si="0"/>
        <v>26</v>
      </c>
      <c r="J19" s="13">
        <f t="shared" si="1"/>
        <v>156</v>
      </c>
      <c r="K19" s="13">
        <v>30</v>
      </c>
      <c r="L19" s="13">
        <f t="shared" si="2"/>
        <v>2266</v>
      </c>
      <c r="M19" s="53" t="s">
        <v>12</v>
      </c>
      <c r="N19" s="14" t="s">
        <v>93</v>
      </c>
      <c r="P19" s="3"/>
    </row>
    <row r="20" spans="1:16" s="2" customFormat="1" ht="17.100000000000001" customHeight="1">
      <c r="A20" s="52">
        <v>9</v>
      </c>
      <c r="B20" s="12" t="s">
        <v>82</v>
      </c>
      <c r="C20" s="12" t="s">
        <v>94</v>
      </c>
      <c r="D20" s="12" t="s">
        <v>95</v>
      </c>
      <c r="E20" s="23" t="s">
        <v>11</v>
      </c>
      <c r="F20" s="24" t="s">
        <v>96</v>
      </c>
      <c r="G20" s="12">
        <v>6</v>
      </c>
      <c r="H20" s="13">
        <f>VLOOKUP(F20,'[1]KOYAS PERFUMARY'!$B$4:$C$134,2,FALSE)</f>
        <v>111</v>
      </c>
      <c r="I20" s="13">
        <f t="shared" si="0"/>
        <v>12</v>
      </c>
      <c r="J20" s="13">
        <f t="shared" si="1"/>
        <v>72</v>
      </c>
      <c r="K20" s="13">
        <v>30</v>
      </c>
      <c r="L20" s="13">
        <f t="shared" si="2"/>
        <v>780</v>
      </c>
      <c r="M20" s="53" t="s">
        <v>12</v>
      </c>
      <c r="N20" s="14" t="s">
        <v>97</v>
      </c>
      <c r="P20" s="3"/>
    </row>
    <row r="21" spans="1:16" s="2" customFormat="1" ht="17.100000000000001" customHeight="1">
      <c r="A21" s="52">
        <v>10</v>
      </c>
      <c r="B21" s="12" t="s">
        <v>98</v>
      </c>
      <c r="C21" s="12" t="s">
        <v>99</v>
      </c>
      <c r="D21" s="12" t="s">
        <v>100</v>
      </c>
      <c r="E21" s="23" t="s">
        <v>11</v>
      </c>
      <c r="F21" s="24" t="s">
        <v>101</v>
      </c>
      <c r="G21" s="12">
        <v>1</v>
      </c>
      <c r="H21" s="13">
        <f>VLOOKUP(F21,'[1]KOYAS PERFUMARY'!$B$4:$C$134,2,FALSE)</f>
        <v>99</v>
      </c>
      <c r="I21" s="13">
        <f t="shared" si="0"/>
        <v>2</v>
      </c>
      <c r="J21" s="13">
        <f t="shared" si="1"/>
        <v>12</v>
      </c>
      <c r="K21" s="13"/>
      <c r="L21" s="13">
        <f t="shared" si="2"/>
        <v>113</v>
      </c>
      <c r="M21" s="53" t="s">
        <v>12</v>
      </c>
      <c r="N21" s="14" t="s">
        <v>102</v>
      </c>
      <c r="P21" s="3"/>
    </row>
    <row r="22" spans="1:16" s="2" customFormat="1" ht="17.100000000000001" customHeight="1">
      <c r="A22" s="52"/>
      <c r="B22" s="12" t="s">
        <v>98</v>
      </c>
      <c r="C22" s="12" t="s">
        <v>99</v>
      </c>
      <c r="D22" s="12" t="s">
        <v>100</v>
      </c>
      <c r="E22" s="23" t="s">
        <v>11</v>
      </c>
      <c r="F22" s="24" t="s">
        <v>101</v>
      </c>
      <c r="G22" s="12">
        <v>1</v>
      </c>
      <c r="H22" s="13">
        <f>VLOOKUP(F22,'[1]KOYAS PERFUMARY'!$B$5:$E$126,4,FALSE)</f>
        <v>58</v>
      </c>
      <c r="I22" s="13">
        <f t="shared" si="0"/>
        <v>2</v>
      </c>
      <c r="J22" s="13">
        <f t="shared" si="1"/>
        <v>12</v>
      </c>
      <c r="K22" s="13"/>
      <c r="L22" s="13">
        <f t="shared" si="2"/>
        <v>72</v>
      </c>
      <c r="M22" s="53" t="s">
        <v>4</v>
      </c>
      <c r="N22" s="14" t="s">
        <v>102</v>
      </c>
      <c r="P22" s="3"/>
    </row>
    <row r="23" spans="1:16" s="2" customFormat="1" ht="17.100000000000001" customHeight="1">
      <c r="A23" s="52"/>
      <c r="B23" s="12" t="s">
        <v>98</v>
      </c>
      <c r="C23" s="12" t="s">
        <v>99</v>
      </c>
      <c r="D23" s="12" t="s">
        <v>100</v>
      </c>
      <c r="E23" s="23" t="s">
        <v>11</v>
      </c>
      <c r="F23" s="24" t="s">
        <v>101</v>
      </c>
      <c r="G23" s="12">
        <v>7</v>
      </c>
      <c r="H23" s="13">
        <f>VLOOKUP(F23,'[1]KOYAS PERFUMARY'!$B$5:$D$139,3,FALSE)</f>
        <v>46</v>
      </c>
      <c r="I23" s="13">
        <f t="shared" si="0"/>
        <v>14</v>
      </c>
      <c r="J23" s="13">
        <f t="shared" si="1"/>
        <v>84</v>
      </c>
      <c r="K23" s="13">
        <v>30</v>
      </c>
      <c r="L23" s="13">
        <f t="shared" si="2"/>
        <v>450</v>
      </c>
      <c r="M23" s="53" t="s">
        <v>3</v>
      </c>
      <c r="N23" s="14" t="s">
        <v>102</v>
      </c>
      <c r="P23" s="3"/>
    </row>
    <row r="24" spans="1:16" s="2" customFormat="1" ht="17.100000000000001" customHeight="1">
      <c r="A24" s="52">
        <v>11</v>
      </c>
      <c r="B24" s="12" t="s">
        <v>98</v>
      </c>
      <c r="C24" s="12" t="s">
        <v>103</v>
      </c>
      <c r="D24" s="12" t="s">
        <v>104</v>
      </c>
      <c r="E24" s="23" t="s">
        <v>11</v>
      </c>
      <c r="F24" s="24" t="s">
        <v>105</v>
      </c>
      <c r="G24" s="12">
        <v>3</v>
      </c>
      <c r="H24" s="13">
        <f>VLOOKUP(F24,'[1]KOYAS PERFUMARY'!$B$4:$C$134,2,FALSE)</f>
        <v>93</v>
      </c>
      <c r="I24" s="13">
        <f t="shared" si="0"/>
        <v>6</v>
      </c>
      <c r="J24" s="13">
        <f t="shared" si="1"/>
        <v>36</v>
      </c>
      <c r="K24" s="13"/>
      <c r="L24" s="13">
        <f t="shared" si="2"/>
        <v>321</v>
      </c>
      <c r="M24" s="53" t="s">
        <v>12</v>
      </c>
      <c r="N24" s="14" t="s">
        <v>106</v>
      </c>
      <c r="P24" s="3"/>
    </row>
    <row r="25" spans="1:16" s="2" customFormat="1" ht="17.100000000000001" customHeight="1">
      <c r="A25" s="52"/>
      <c r="B25" s="12" t="s">
        <v>98</v>
      </c>
      <c r="C25" s="12" t="s">
        <v>103</v>
      </c>
      <c r="D25" s="12" t="s">
        <v>104</v>
      </c>
      <c r="E25" s="23" t="s">
        <v>11</v>
      </c>
      <c r="F25" s="24" t="s">
        <v>105</v>
      </c>
      <c r="G25" s="12">
        <v>1</v>
      </c>
      <c r="H25" s="13">
        <f>VLOOKUP(F25,'[1]KOYAS PERFUMARY'!$B$5:$E$126,4,FALSE)</f>
        <v>58</v>
      </c>
      <c r="I25" s="13">
        <f t="shared" si="0"/>
        <v>2</v>
      </c>
      <c r="J25" s="13">
        <f t="shared" si="1"/>
        <v>12</v>
      </c>
      <c r="K25" s="13">
        <v>30</v>
      </c>
      <c r="L25" s="13">
        <f t="shared" si="2"/>
        <v>102</v>
      </c>
      <c r="M25" s="53" t="s">
        <v>4</v>
      </c>
      <c r="N25" s="14" t="s">
        <v>106</v>
      </c>
      <c r="P25" s="3"/>
    </row>
    <row r="26" spans="1:16" s="2" customFormat="1" ht="17.100000000000001" customHeight="1">
      <c r="A26" s="52">
        <v>12</v>
      </c>
      <c r="B26" s="12" t="s">
        <v>98</v>
      </c>
      <c r="C26" s="12" t="s">
        <v>107</v>
      </c>
      <c r="D26" s="12" t="s">
        <v>108</v>
      </c>
      <c r="E26" s="23" t="s">
        <v>11</v>
      </c>
      <c r="F26" s="24" t="s">
        <v>40</v>
      </c>
      <c r="G26" s="12">
        <v>6</v>
      </c>
      <c r="H26" s="13">
        <f>VLOOKUP(F26,'[1]KOYAS PERFUMARY'!$B$4:$C$134,2,FALSE)</f>
        <v>76</v>
      </c>
      <c r="I26" s="13">
        <f t="shared" si="0"/>
        <v>12</v>
      </c>
      <c r="J26" s="13">
        <f t="shared" si="1"/>
        <v>72</v>
      </c>
      <c r="K26" s="13"/>
      <c r="L26" s="13">
        <f t="shared" si="2"/>
        <v>540</v>
      </c>
      <c r="M26" s="53" t="s">
        <v>12</v>
      </c>
      <c r="N26" s="14" t="s">
        <v>109</v>
      </c>
      <c r="P26" s="3"/>
    </row>
    <row r="27" spans="1:16" s="2" customFormat="1" ht="17.100000000000001" customHeight="1">
      <c r="A27" s="52"/>
      <c r="B27" s="12" t="s">
        <v>98</v>
      </c>
      <c r="C27" s="12" t="s">
        <v>107</v>
      </c>
      <c r="D27" s="12" t="s">
        <v>108</v>
      </c>
      <c r="E27" s="23" t="s">
        <v>11</v>
      </c>
      <c r="F27" s="24" t="s">
        <v>40</v>
      </c>
      <c r="G27" s="12">
        <v>1</v>
      </c>
      <c r="H27" s="13">
        <f>VLOOKUP(F27,'[1]KOYAS PERFUMARY'!$B$5:$E$126,4,FALSE)</f>
        <v>53</v>
      </c>
      <c r="I27" s="13">
        <f t="shared" si="0"/>
        <v>2</v>
      </c>
      <c r="J27" s="13">
        <f t="shared" si="1"/>
        <v>12</v>
      </c>
      <c r="K27" s="13">
        <v>30</v>
      </c>
      <c r="L27" s="13">
        <f t="shared" si="2"/>
        <v>97</v>
      </c>
      <c r="M27" s="53" t="s">
        <v>4</v>
      </c>
      <c r="N27" s="14" t="s">
        <v>109</v>
      </c>
      <c r="P27" s="3"/>
    </row>
    <row r="28" spans="1:16" s="2" customFormat="1" ht="17.100000000000001" customHeight="1">
      <c r="A28" s="52">
        <v>13</v>
      </c>
      <c r="B28" s="12" t="s">
        <v>110</v>
      </c>
      <c r="C28" s="12" t="s">
        <v>111</v>
      </c>
      <c r="D28" s="12" t="s">
        <v>112</v>
      </c>
      <c r="E28" s="23" t="s">
        <v>11</v>
      </c>
      <c r="F28" s="24" t="s">
        <v>113</v>
      </c>
      <c r="G28" s="12">
        <v>22</v>
      </c>
      <c r="H28" s="13">
        <f>VLOOKUP(F28,'[1]KOYAS PERFUMARY'!$B$4:$C$134,2,FALSE)</f>
        <v>216</v>
      </c>
      <c r="I28" s="13">
        <f t="shared" si="0"/>
        <v>44</v>
      </c>
      <c r="J28" s="13">
        <f t="shared" si="1"/>
        <v>264</v>
      </c>
      <c r="K28" s="13">
        <v>30</v>
      </c>
      <c r="L28" s="13">
        <f t="shared" si="2"/>
        <v>5090</v>
      </c>
      <c r="M28" s="53" t="s">
        <v>12</v>
      </c>
      <c r="N28" s="14" t="s">
        <v>114</v>
      </c>
      <c r="P28" s="3"/>
    </row>
    <row r="29" spans="1:16" s="2" customFormat="1" ht="17.100000000000001" customHeight="1">
      <c r="A29" s="52">
        <v>14</v>
      </c>
      <c r="B29" s="12" t="s">
        <v>115</v>
      </c>
      <c r="C29" s="12" t="s">
        <v>116</v>
      </c>
      <c r="D29" s="12" t="s">
        <v>117</v>
      </c>
      <c r="E29" s="23" t="s">
        <v>11</v>
      </c>
      <c r="F29" s="24" t="s">
        <v>85</v>
      </c>
      <c r="G29" s="12">
        <v>4</v>
      </c>
      <c r="H29" s="13">
        <f>VLOOKUP(F29,'[1]KOYAS PERFUMARY'!$B$4:$C$134,2,FALSE)</f>
        <v>175</v>
      </c>
      <c r="I29" s="13">
        <f t="shared" si="0"/>
        <v>8</v>
      </c>
      <c r="J29" s="13">
        <f t="shared" si="1"/>
        <v>48</v>
      </c>
      <c r="K29" s="13">
        <v>30</v>
      </c>
      <c r="L29" s="13">
        <f t="shared" si="2"/>
        <v>786</v>
      </c>
      <c r="M29" s="53" t="s">
        <v>12</v>
      </c>
      <c r="N29" s="14" t="s">
        <v>86</v>
      </c>
      <c r="P29" s="3"/>
    </row>
    <row r="30" spans="1:16" s="2" customFormat="1" ht="17.100000000000001" customHeight="1">
      <c r="A30" s="52">
        <v>15</v>
      </c>
      <c r="B30" s="12" t="s">
        <v>115</v>
      </c>
      <c r="C30" s="12" t="s">
        <v>118</v>
      </c>
      <c r="D30" s="12" t="s">
        <v>119</v>
      </c>
      <c r="E30" s="23" t="s">
        <v>11</v>
      </c>
      <c r="F30" s="24" t="s">
        <v>45</v>
      </c>
      <c r="G30" s="12">
        <v>7</v>
      </c>
      <c r="H30" s="13">
        <f>VLOOKUP(F30,'[1]KOYAS PERFUMARY'!$B$4:$C$134,2,FALSE)</f>
        <v>204</v>
      </c>
      <c r="I30" s="13">
        <f t="shared" si="0"/>
        <v>14</v>
      </c>
      <c r="J30" s="13">
        <f t="shared" si="1"/>
        <v>84</v>
      </c>
      <c r="K30" s="13">
        <v>30</v>
      </c>
      <c r="L30" s="13">
        <f t="shared" si="2"/>
        <v>1556</v>
      </c>
      <c r="M30" s="53" t="s">
        <v>12</v>
      </c>
      <c r="N30" s="14" t="s">
        <v>46</v>
      </c>
      <c r="P30" s="3"/>
    </row>
    <row r="31" spans="1:16" s="2" customFormat="1" ht="17.100000000000001" customHeight="1">
      <c r="A31" s="52">
        <v>16</v>
      </c>
      <c r="B31" s="12" t="s">
        <v>120</v>
      </c>
      <c r="C31" s="12" t="s">
        <v>121</v>
      </c>
      <c r="D31" s="12" t="s">
        <v>122</v>
      </c>
      <c r="E31" s="23" t="s">
        <v>11</v>
      </c>
      <c r="F31" s="24" t="s">
        <v>43</v>
      </c>
      <c r="G31" s="12">
        <v>3</v>
      </c>
      <c r="H31" s="13">
        <f>VLOOKUP(F31,'[1]KOYAS PERFUMARY'!$B$4:$C$134,2,FALSE)</f>
        <v>82</v>
      </c>
      <c r="I31" s="13">
        <f t="shared" si="0"/>
        <v>6</v>
      </c>
      <c r="J31" s="13">
        <f t="shared" si="1"/>
        <v>36</v>
      </c>
      <c r="K31" s="13"/>
      <c r="L31" s="13">
        <f t="shared" si="2"/>
        <v>288</v>
      </c>
      <c r="M31" s="53" t="s">
        <v>12</v>
      </c>
      <c r="N31" s="14" t="s">
        <v>44</v>
      </c>
      <c r="P31" s="3"/>
    </row>
    <row r="32" spans="1:16" s="2" customFormat="1" ht="17.100000000000001" customHeight="1">
      <c r="A32" s="52"/>
      <c r="B32" s="12" t="s">
        <v>120</v>
      </c>
      <c r="C32" s="12" t="s">
        <v>121</v>
      </c>
      <c r="D32" s="12" t="s">
        <v>122</v>
      </c>
      <c r="E32" s="23" t="s">
        <v>11</v>
      </c>
      <c r="F32" s="24" t="s">
        <v>43</v>
      </c>
      <c r="G32" s="12">
        <v>5</v>
      </c>
      <c r="H32" s="13">
        <f>VLOOKUP(F32,'[1]KOYAS PERFUMARY'!$B$5:$E$126,4,FALSE)</f>
        <v>58</v>
      </c>
      <c r="I32" s="13">
        <f t="shared" si="0"/>
        <v>10</v>
      </c>
      <c r="J32" s="13">
        <f t="shared" si="1"/>
        <v>60</v>
      </c>
      <c r="K32" s="13">
        <v>30</v>
      </c>
      <c r="L32" s="13">
        <f t="shared" si="2"/>
        <v>390</v>
      </c>
      <c r="M32" s="53" t="s">
        <v>4</v>
      </c>
      <c r="N32" s="14" t="s">
        <v>44</v>
      </c>
      <c r="P32" s="3"/>
    </row>
    <row r="33" spans="1:16" s="2" customFormat="1" ht="17.100000000000001" customHeight="1">
      <c r="A33" s="52">
        <v>17</v>
      </c>
      <c r="B33" s="12" t="s">
        <v>120</v>
      </c>
      <c r="C33" s="12" t="s">
        <v>123</v>
      </c>
      <c r="D33" s="12" t="s">
        <v>124</v>
      </c>
      <c r="E33" s="23" t="s">
        <v>11</v>
      </c>
      <c r="F33" s="24" t="s">
        <v>38</v>
      </c>
      <c r="G33" s="12">
        <v>2</v>
      </c>
      <c r="H33" s="13">
        <f>VLOOKUP(F33,'[1]KOYAS PERFUMARY'!$B$4:$C$134,2,FALSE)</f>
        <v>180</v>
      </c>
      <c r="I33" s="13">
        <f t="shared" si="0"/>
        <v>4</v>
      </c>
      <c r="J33" s="13">
        <f t="shared" si="1"/>
        <v>24</v>
      </c>
      <c r="K33" s="13"/>
      <c r="L33" s="13">
        <f t="shared" si="2"/>
        <v>388</v>
      </c>
      <c r="M33" s="53" t="s">
        <v>12</v>
      </c>
      <c r="N33" s="14" t="s">
        <v>39</v>
      </c>
      <c r="P33" s="3"/>
    </row>
    <row r="34" spans="1:16" s="2" customFormat="1" ht="17.100000000000001" customHeight="1">
      <c r="A34" s="52"/>
      <c r="B34" s="12" t="s">
        <v>120</v>
      </c>
      <c r="C34" s="12" t="s">
        <v>123</v>
      </c>
      <c r="D34" s="12" t="s">
        <v>124</v>
      </c>
      <c r="E34" s="23" t="s">
        <v>11</v>
      </c>
      <c r="F34" s="24" t="s">
        <v>38</v>
      </c>
      <c r="G34" s="12">
        <v>25</v>
      </c>
      <c r="H34" s="13">
        <f>VLOOKUP(F34,'[1]KOYAS PERFUMARY'!$B$5:$E$126,4,FALSE)</f>
        <v>99</v>
      </c>
      <c r="I34" s="13">
        <f t="shared" si="0"/>
        <v>50</v>
      </c>
      <c r="J34" s="13">
        <f t="shared" si="1"/>
        <v>300</v>
      </c>
      <c r="K34" s="13">
        <v>30</v>
      </c>
      <c r="L34" s="13">
        <f t="shared" si="2"/>
        <v>2855</v>
      </c>
      <c r="M34" s="53" t="s">
        <v>4</v>
      </c>
      <c r="N34" s="14" t="s">
        <v>39</v>
      </c>
      <c r="P34" s="3"/>
    </row>
    <row r="35" spans="1:16" s="2" customFormat="1" ht="17.100000000000001" customHeight="1">
      <c r="A35" s="52">
        <v>18</v>
      </c>
      <c r="B35" s="12" t="s">
        <v>120</v>
      </c>
      <c r="C35" s="12" t="s">
        <v>125</v>
      </c>
      <c r="D35" s="12" t="s">
        <v>126</v>
      </c>
      <c r="E35" s="23" t="s">
        <v>11</v>
      </c>
      <c r="F35" s="24" t="s">
        <v>50</v>
      </c>
      <c r="G35" s="12">
        <v>15</v>
      </c>
      <c r="H35" s="13">
        <f>VLOOKUP(F35,'[1]KOYAS PERFUMARY'!$B$4:$C$134,2,FALSE)</f>
        <v>146</v>
      </c>
      <c r="I35" s="13">
        <f t="shared" si="0"/>
        <v>30</v>
      </c>
      <c r="J35" s="13">
        <f t="shared" si="1"/>
        <v>180</v>
      </c>
      <c r="K35" s="13"/>
      <c r="L35" s="13">
        <f t="shared" si="2"/>
        <v>2400</v>
      </c>
      <c r="M35" s="53" t="s">
        <v>12</v>
      </c>
      <c r="N35" s="14" t="s">
        <v>51</v>
      </c>
      <c r="P35" s="3"/>
    </row>
    <row r="36" spans="1:16" s="2" customFormat="1" ht="17.100000000000001" customHeight="1">
      <c r="A36" s="52"/>
      <c r="B36" s="12" t="s">
        <v>120</v>
      </c>
      <c r="C36" s="12" t="s">
        <v>125</v>
      </c>
      <c r="D36" s="12" t="s">
        <v>126</v>
      </c>
      <c r="E36" s="23" t="s">
        <v>11</v>
      </c>
      <c r="F36" s="24" t="s">
        <v>50</v>
      </c>
      <c r="G36" s="12">
        <v>6</v>
      </c>
      <c r="H36" s="13">
        <f>VLOOKUP(F36,'[1]KOYAS PERFUMARY'!$B$5:$E$126,4,FALSE)</f>
        <v>93</v>
      </c>
      <c r="I36" s="13">
        <f t="shared" si="0"/>
        <v>12</v>
      </c>
      <c r="J36" s="13">
        <f t="shared" si="1"/>
        <v>72</v>
      </c>
      <c r="K36" s="13">
        <v>30</v>
      </c>
      <c r="L36" s="13">
        <f t="shared" si="2"/>
        <v>672</v>
      </c>
      <c r="M36" s="53" t="s">
        <v>4</v>
      </c>
      <c r="N36" s="14" t="s">
        <v>51</v>
      </c>
      <c r="P36" s="3"/>
    </row>
    <row r="37" spans="1:16" s="2" customFormat="1" ht="17.100000000000001" customHeight="1">
      <c r="A37" s="52">
        <v>19</v>
      </c>
      <c r="B37" s="12" t="s">
        <v>120</v>
      </c>
      <c r="C37" s="12" t="s">
        <v>127</v>
      </c>
      <c r="D37" s="12" t="s">
        <v>128</v>
      </c>
      <c r="E37" s="23" t="s">
        <v>11</v>
      </c>
      <c r="F37" s="24" t="s">
        <v>28</v>
      </c>
      <c r="G37" s="12">
        <v>11</v>
      </c>
      <c r="H37" s="13">
        <f>VLOOKUP(F37,'[1]KOYAS PERFUMARY'!$B$4:$C$134,2,FALSE)</f>
        <v>146</v>
      </c>
      <c r="I37" s="13">
        <f t="shared" si="0"/>
        <v>22</v>
      </c>
      <c r="J37" s="13">
        <f t="shared" si="1"/>
        <v>132</v>
      </c>
      <c r="K37" s="13"/>
      <c r="L37" s="13">
        <f t="shared" si="2"/>
        <v>1760</v>
      </c>
      <c r="M37" s="53" t="s">
        <v>12</v>
      </c>
      <c r="N37" s="14" t="s">
        <v>29</v>
      </c>
      <c r="P37" s="3"/>
    </row>
    <row r="38" spans="1:16" s="2" customFormat="1" ht="17.100000000000001" customHeight="1">
      <c r="A38" s="52"/>
      <c r="B38" s="12" t="s">
        <v>120</v>
      </c>
      <c r="C38" s="12" t="s">
        <v>127</v>
      </c>
      <c r="D38" s="12" t="s">
        <v>128</v>
      </c>
      <c r="E38" s="23" t="s">
        <v>11</v>
      </c>
      <c r="F38" s="24" t="s">
        <v>28</v>
      </c>
      <c r="G38" s="12">
        <v>11</v>
      </c>
      <c r="H38" s="13">
        <f>VLOOKUP(F38,'[1]KOYAS PERFUMARY'!$B$5:$E$126,4,FALSE)</f>
        <v>87</v>
      </c>
      <c r="I38" s="13">
        <f t="shared" si="0"/>
        <v>22</v>
      </c>
      <c r="J38" s="13">
        <f t="shared" si="1"/>
        <v>132</v>
      </c>
      <c r="K38" s="13">
        <v>30</v>
      </c>
      <c r="L38" s="13">
        <f t="shared" si="2"/>
        <v>1141</v>
      </c>
      <c r="M38" s="53" t="s">
        <v>4</v>
      </c>
      <c r="N38" s="14" t="s">
        <v>29</v>
      </c>
      <c r="P38" s="3"/>
    </row>
    <row r="39" spans="1:16" s="2" customFormat="1" ht="17.100000000000001" customHeight="1">
      <c r="A39" s="52">
        <v>20</v>
      </c>
      <c r="B39" s="12" t="s">
        <v>129</v>
      </c>
      <c r="C39" s="12" t="s">
        <v>130</v>
      </c>
      <c r="D39" s="12" t="s">
        <v>131</v>
      </c>
      <c r="E39" s="23" t="s">
        <v>11</v>
      </c>
      <c r="F39" s="24" t="s">
        <v>32</v>
      </c>
      <c r="G39" s="12">
        <v>51</v>
      </c>
      <c r="H39" s="13">
        <f>VLOOKUP(F39,'[1]KOYAS PERFUMARY'!$B$5:$D$139,3,FALSE)</f>
        <v>64</v>
      </c>
      <c r="I39" s="13">
        <f t="shared" si="0"/>
        <v>102</v>
      </c>
      <c r="J39" s="13">
        <f t="shared" si="1"/>
        <v>612</v>
      </c>
      <c r="K39" s="13">
        <v>30</v>
      </c>
      <c r="L39" s="13">
        <f t="shared" si="2"/>
        <v>4008</v>
      </c>
      <c r="M39" s="53" t="s">
        <v>3</v>
      </c>
      <c r="N39" s="14" t="s">
        <v>33</v>
      </c>
      <c r="P39" s="3"/>
    </row>
    <row r="40" spans="1:16" s="2" customFormat="1" ht="17.100000000000001" customHeight="1">
      <c r="A40" s="52">
        <v>21</v>
      </c>
      <c r="B40" s="12" t="s">
        <v>132</v>
      </c>
      <c r="C40" s="12" t="s">
        <v>133</v>
      </c>
      <c r="D40" s="12" t="s">
        <v>134</v>
      </c>
      <c r="E40" s="23" t="s">
        <v>11</v>
      </c>
      <c r="F40" s="24" t="s">
        <v>30</v>
      </c>
      <c r="G40" s="12">
        <v>4</v>
      </c>
      <c r="H40" s="13">
        <f>VLOOKUP(F40,'[1]KOYAS PERFUMARY'!$B$5:$E$126,4,FALSE)</f>
        <v>111</v>
      </c>
      <c r="I40" s="13">
        <f t="shared" si="0"/>
        <v>8</v>
      </c>
      <c r="J40" s="13">
        <f t="shared" si="1"/>
        <v>48</v>
      </c>
      <c r="K40" s="13"/>
      <c r="L40" s="13">
        <f t="shared" si="2"/>
        <v>500</v>
      </c>
      <c r="M40" s="53" t="s">
        <v>4</v>
      </c>
      <c r="N40" s="14" t="s">
        <v>31</v>
      </c>
      <c r="P40" s="3"/>
    </row>
    <row r="41" spans="1:16" s="2" customFormat="1" ht="17.100000000000001" customHeight="1">
      <c r="A41" s="52"/>
      <c r="B41" s="12" t="s">
        <v>132</v>
      </c>
      <c r="C41" s="12" t="s">
        <v>133</v>
      </c>
      <c r="D41" s="12" t="s">
        <v>134</v>
      </c>
      <c r="E41" s="23" t="s">
        <v>11</v>
      </c>
      <c r="F41" s="24" t="s">
        <v>30</v>
      </c>
      <c r="G41" s="12">
        <v>2</v>
      </c>
      <c r="H41" s="13">
        <f>VLOOKUP(F41,'[1]KOYAS PERFUMARY'!$B$5:$D$139,3,FALSE)</f>
        <v>93</v>
      </c>
      <c r="I41" s="13">
        <f t="shared" si="0"/>
        <v>4</v>
      </c>
      <c r="J41" s="13">
        <f t="shared" si="1"/>
        <v>24</v>
      </c>
      <c r="K41" s="13">
        <v>30</v>
      </c>
      <c r="L41" s="13">
        <f t="shared" si="2"/>
        <v>244</v>
      </c>
      <c r="M41" s="53" t="s">
        <v>3</v>
      </c>
      <c r="N41" s="14" t="s">
        <v>31</v>
      </c>
      <c r="P41" s="3"/>
    </row>
    <row r="42" spans="1:16" s="2" customFormat="1" ht="17.100000000000001" customHeight="1">
      <c r="A42" s="52">
        <v>22</v>
      </c>
      <c r="B42" s="12" t="s">
        <v>132</v>
      </c>
      <c r="C42" s="12" t="s">
        <v>135</v>
      </c>
      <c r="D42" s="12" t="s">
        <v>136</v>
      </c>
      <c r="E42" s="23" t="s">
        <v>11</v>
      </c>
      <c r="F42" s="24" t="s">
        <v>36</v>
      </c>
      <c r="G42" s="12">
        <v>20</v>
      </c>
      <c r="H42" s="13">
        <f>VLOOKUP(F42,'[1]KOYAS PERFUMARY'!$B$4:$C$134,2,FALSE)</f>
        <v>204</v>
      </c>
      <c r="I42" s="13">
        <f t="shared" si="0"/>
        <v>40</v>
      </c>
      <c r="J42" s="13">
        <f t="shared" si="1"/>
        <v>240</v>
      </c>
      <c r="K42" s="13">
        <v>30</v>
      </c>
      <c r="L42" s="13">
        <f t="shared" si="2"/>
        <v>4390</v>
      </c>
      <c r="M42" s="53" t="s">
        <v>12</v>
      </c>
      <c r="N42" s="14" t="s">
        <v>37</v>
      </c>
      <c r="P42" s="3"/>
    </row>
    <row r="43" spans="1:16" s="2" customFormat="1" ht="17.100000000000001" customHeight="1">
      <c r="A43" s="52">
        <v>23</v>
      </c>
      <c r="B43" s="12" t="s">
        <v>132</v>
      </c>
      <c r="C43" s="12" t="s">
        <v>137</v>
      </c>
      <c r="D43" s="12" t="s">
        <v>138</v>
      </c>
      <c r="E43" s="23" t="s">
        <v>11</v>
      </c>
      <c r="F43" s="24" t="s">
        <v>96</v>
      </c>
      <c r="G43" s="12">
        <v>1</v>
      </c>
      <c r="H43" s="13">
        <f>VLOOKUP(F43,'[1]KOYAS PERFUMARY'!$B$4:$C$134,2,FALSE)</f>
        <v>111</v>
      </c>
      <c r="I43" s="13">
        <f t="shared" si="0"/>
        <v>2</v>
      </c>
      <c r="J43" s="13">
        <f t="shared" si="1"/>
        <v>12</v>
      </c>
      <c r="K43" s="13"/>
      <c r="L43" s="13">
        <f t="shared" si="2"/>
        <v>125</v>
      </c>
      <c r="M43" s="53" t="s">
        <v>12</v>
      </c>
      <c r="N43" s="14" t="s">
        <v>97</v>
      </c>
      <c r="P43" s="3"/>
    </row>
    <row r="44" spans="1:16" s="2" customFormat="1" ht="17.100000000000001" customHeight="1">
      <c r="A44" s="52"/>
      <c r="B44" s="12" t="s">
        <v>132</v>
      </c>
      <c r="C44" s="12" t="s">
        <v>137</v>
      </c>
      <c r="D44" s="12" t="s">
        <v>138</v>
      </c>
      <c r="E44" s="23" t="s">
        <v>11</v>
      </c>
      <c r="F44" s="24" t="s">
        <v>96</v>
      </c>
      <c r="G44" s="12">
        <v>10</v>
      </c>
      <c r="H44" s="13">
        <f>VLOOKUP(F44,'[1]KOYAS PERFUMARY'!$B$5:$E$126,4,FALSE)</f>
        <v>64</v>
      </c>
      <c r="I44" s="13">
        <f t="shared" si="0"/>
        <v>20</v>
      </c>
      <c r="J44" s="13">
        <f t="shared" si="1"/>
        <v>120</v>
      </c>
      <c r="K44" s="13">
        <v>30</v>
      </c>
      <c r="L44" s="13">
        <f t="shared" si="2"/>
        <v>810</v>
      </c>
      <c r="M44" s="53" t="s">
        <v>4</v>
      </c>
      <c r="N44" s="14" t="s">
        <v>97</v>
      </c>
      <c r="P44" s="3"/>
    </row>
    <row r="45" spans="1:16" s="2" customFormat="1" ht="17.100000000000001" customHeight="1">
      <c r="A45" s="52">
        <v>24</v>
      </c>
      <c r="B45" s="12" t="s">
        <v>139</v>
      </c>
      <c r="C45" s="12" t="s">
        <v>140</v>
      </c>
      <c r="D45" s="12" t="s">
        <v>141</v>
      </c>
      <c r="E45" s="23" t="s">
        <v>11</v>
      </c>
      <c r="F45" s="24" t="s">
        <v>41</v>
      </c>
      <c r="G45" s="12">
        <v>3</v>
      </c>
      <c r="H45" s="13">
        <f>VLOOKUP(F45,'[1]KOYAS PERFUMARY'!$B$4:$C$134,2,FALSE)</f>
        <v>195</v>
      </c>
      <c r="I45" s="13">
        <f t="shared" si="0"/>
        <v>6</v>
      </c>
      <c r="J45" s="13">
        <f t="shared" si="1"/>
        <v>36</v>
      </c>
      <c r="K45" s="13"/>
      <c r="L45" s="13">
        <f t="shared" si="2"/>
        <v>627</v>
      </c>
      <c r="M45" s="53" t="s">
        <v>12</v>
      </c>
      <c r="N45" s="14" t="s">
        <v>42</v>
      </c>
      <c r="P45" s="3"/>
    </row>
    <row r="46" spans="1:16" s="2" customFormat="1" ht="17.100000000000001" customHeight="1">
      <c r="A46" s="52"/>
      <c r="B46" s="12" t="s">
        <v>139</v>
      </c>
      <c r="C46" s="12" t="s">
        <v>140</v>
      </c>
      <c r="D46" s="12" t="s">
        <v>141</v>
      </c>
      <c r="E46" s="23" t="s">
        <v>11</v>
      </c>
      <c r="F46" s="24" t="s">
        <v>41</v>
      </c>
      <c r="G46" s="12">
        <v>21</v>
      </c>
      <c r="H46" s="13">
        <f>VLOOKUP(F46,'[1]KOYAS PERFUMARY'!$B$5:$E$126,4,FALSE)</f>
        <v>97</v>
      </c>
      <c r="I46" s="13">
        <f t="shared" si="0"/>
        <v>42</v>
      </c>
      <c r="J46" s="13">
        <f t="shared" si="1"/>
        <v>252</v>
      </c>
      <c r="K46" s="13"/>
      <c r="L46" s="13">
        <f t="shared" si="2"/>
        <v>2331</v>
      </c>
      <c r="M46" s="53" t="s">
        <v>4</v>
      </c>
      <c r="N46" s="14" t="s">
        <v>42</v>
      </c>
      <c r="P46" s="3"/>
    </row>
    <row r="47" spans="1:16" s="2" customFormat="1" ht="17.100000000000001" customHeight="1">
      <c r="A47" s="52"/>
      <c r="B47" s="12" t="s">
        <v>139</v>
      </c>
      <c r="C47" s="12" t="s">
        <v>140</v>
      </c>
      <c r="D47" s="12" t="s">
        <v>141</v>
      </c>
      <c r="E47" s="23" t="s">
        <v>11</v>
      </c>
      <c r="F47" s="24" t="s">
        <v>41</v>
      </c>
      <c r="G47" s="12">
        <v>2</v>
      </c>
      <c r="H47" s="13">
        <f>VLOOKUP(F47,'[1]KOYAS PERFUMARY'!$B$5:$D$139,3,FALSE)</f>
        <v>90</v>
      </c>
      <c r="I47" s="13">
        <f t="shared" si="0"/>
        <v>4</v>
      </c>
      <c r="J47" s="13">
        <f t="shared" si="1"/>
        <v>24</v>
      </c>
      <c r="K47" s="13">
        <v>30</v>
      </c>
      <c r="L47" s="13">
        <f t="shared" si="2"/>
        <v>238</v>
      </c>
      <c r="M47" s="53" t="s">
        <v>3</v>
      </c>
      <c r="N47" s="14" t="s">
        <v>42</v>
      </c>
      <c r="P47" s="3"/>
    </row>
    <row r="48" spans="1:16" s="2" customFormat="1" ht="17.100000000000001" customHeight="1">
      <c r="A48" s="52">
        <v>25</v>
      </c>
      <c r="B48" s="12" t="s">
        <v>139</v>
      </c>
      <c r="C48" s="12" t="s">
        <v>142</v>
      </c>
      <c r="D48" s="12" t="s">
        <v>143</v>
      </c>
      <c r="E48" s="23" t="s">
        <v>11</v>
      </c>
      <c r="F48" s="24" t="s">
        <v>54</v>
      </c>
      <c r="G48" s="12">
        <v>21</v>
      </c>
      <c r="H48" s="13">
        <f>VLOOKUP(F48,'[1]KOYAS PERFUMARY'!$B$4:$C$134,2,FALSE)</f>
        <v>180</v>
      </c>
      <c r="I48" s="13">
        <f t="shared" si="0"/>
        <v>42</v>
      </c>
      <c r="J48" s="13">
        <f t="shared" si="1"/>
        <v>252</v>
      </c>
      <c r="K48" s="13"/>
      <c r="L48" s="13">
        <f t="shared" si="2"/>
        <v>4074</v>
      </c>
      <c r="M48" s="53" t="s">
        <v>12</v>
      </c>
      <c r="N48" s="14" t="s">
        <v>55</v>
      </c>
      <c r="P48" s="3"/>
    </row>
    <row r="49" spans="1:16" s="2" customFormat="1" ht="17.100000000000001" customHeight="1">
      <c r="A49" s="52"/>
      <c r="B49" s="12" t="s">
        <v>139</v>
      </c>
      <c r="C49" s="12" t="s">
        <v>142</v>
      </c>
      <c r="D49" s="12" t="s">
        <v>143</v>
      </c>
      <c r="E49" s="23" t="s">
        <v>11</v>
      </c>
      <c r="F49" s="24" t="s">
        <v>54</v>
      </c>
      <c r="G49" s="12">
        <v>22</v>
      </c>
      <c r="H49" s="13">
        <f>VLOOKUP(F49,'[1]KOYAS PERFUMARY'!$B$5:$E$126,4,FALSE)</f>
        <v>93</v>
      </c>
      <c r="I49" s="13">
        <f t="shared" si="0"/>
        <v>44</v>
      </c>
      <c r="J49" s="13">
        <f t="shared" si="1"/>
        <v>264</v>
      </c>
      <c r="K49" s="13">
        <v>30</v>
      </c>
      <c r="L49" s="13">
        <f t="shared" si="2"/>
        <v>2384</v>
      </c>
      <c r="M49" s="53" t="s">
        <v>4</v>
      </c>
      <c r="N49" s="14" t="s">
        <v>55</v>
      </c>
      <c r="P49" s="3"/>
    </row>
    <row r="50" spans="1:16" s="2" customFormat="1" ht="17.100000000000001" customHeight="1">
      <c r="A50" s="52">
        <v>26</v>
      </c>
      <c r="B50" s="12" t="s">
        <v>139</v>
      </c>
      <c r="C50" s="12" t="s">
        <v>144</v>
      </c>
      <c r="D50" s="12" t="s">
        <v>145</v>
      </c>
      <c r="E50" s="23" t="s">
        <v>11</v>
      </c>
      <c r="F50" s="24" t="s">
        <v>146</v>
      </c>
      <c r="G50" s="12">
        <v>3</v>
      </c>
      <c r="H50" s="13">
        <f>VLOOKUP(F50,'[1]KOYAS PERFUMARY'!$B$4:$C$134,2,FALSE)</f>
        <v>53</v>
      </c>
      <c r="I50" s="13">
        <f t="shared" si="0"/>
        <v>6</v>
      </c>
      <c r="J50" s="13">
        <f t="shared" si="1"/>
        <v>36</v>
      </c>
      <c r="K50" s="13"/>
      <c r="L50" s="13">
        <f t="shared" si="2"/>
        <v>201</v>
      </c>
      <c r="M50" s="53" t="s">
        <v>12</v>
      </c>
      <c r="N50" s="14" t="s">
        <v>147</v>
      </c>
      <c r="P50" s="3"/>
    </row>
    <row r="51" spans="1:16" s="2" customFormat="1" ht="17.100000000000001" customHeight="1">
      <c r="A51" s="52"/>
      <c r="B51" s="12" t="s">
        <v>139</v>
      </c>
      <c r="C51" s="12" t="s">
        <v>144</v>
      </c>
      <c r="D51" s="12" t="s">
        <v>145</v>
      </c>
      <c r="E51" s="23" t="s">
        <v>11</v>
      </c>
      <c r="F51" s="24" t="s">
        <v>146</v>
      </c>
      <c r="G51" s="12">
        <v>22</v>
      </c>
      <c r="H51" s="13">
        <f>VLOOKUP(F51,'[1]KOYAS PERFUMARY'!$B$5:$E$126,4,FALSE)</f>
        <v>41</v>
      </c>
      <c r="I51" s="13">
        <f t="shared" si="0"/>
        <v>44</v>
      </c>
      <c r="J51" s="13">
        <f t="shared" si="1"/>
        <v>264</v>
      </c>
      <c r="K51" s="13">
        <v>30</v>
      </c>
      <c r="L51" s="13">
        <f t="shared" si="2"/>
        <v>1240</v>
      </c>
      <c r="M51" s="53" t="s">
        <v>4</v>
      </c>
      <c r="N51" s="14" t="s">
        <v>147</v>
      </c>
      <c r="P51" s="3"/>
    </row>
    <row r="52" spans="1:16" s="2" customFormat="1" ht="17.100000000000001" customHeight="1">
      <c r="A52" s="52">
        <v>27</v>
      </c>
      <c r="B52" s="12" t="s">
        <v>139</v>
      </c>
      <c r="C52" s="12" t="s">
        <v>148</v>
      </c>
      <c r="D52" s="12" t="s">
        <v>149</v>
      </c>
      <c r="E52" s="23" t="s">
        <v>11</v>
      </c>
      <c r="F52" s="26" t="s">
        <v>105</v>
      </c>
      <c r="G52" s="12">
        <v>21</v>
      </c>
      <c r="H52" s="13">
        <f>VLOOKUP(F52,'[1]KOYAS PERFUMARY'!$B$5:$E$126,4,FALSE)</f>
        <v>58</v>
      </c>
      <c r="I52" s="13">
        <f t="shared" si="0"/>
        <v>42</v>
      </c>
      <c r="J52" s="13">
        <f t="shared" si="1"/>
        <v>252</v>
      </c>
      <c r="K52" s="13">
        <v>30</v>
      </c>
      <c r="L52" s="13">
        <f t="shared" si="2"/>
        <v>1542</v>
      </c>
      <c r="M52" s="53" t="s">
        <v>4</v>
      </c>
      <c r="N52" s="14" t="s">
        <v>106</v>
      </c>
      <c r="P52" s="3"/>
    </row>
    <row r="53" spans="1:16" s="2" customFormat="1" ht="17.100000000000001" customHeight="1">
      <c r="A53" s="52">
        <v>28</v>
      </c>
      <c r="B53" s="12" t="s">
        <v>139</v>
      </c>
      <c r="C53" s="12" t="s">
        <v>150</v>
      </c>
      <c r="D53" s="12" t="s">
        <v>151</v>
      </c>
      <c r="E53" s="23" t="s">
        <v>11</v>
      </c>
      <c r="F53" s="24" t="s">
        <v>56</v>
      </c>
      <c r="G53" s="12">
        <v>20</v>
      </c>
      <c r="H53" s="13">
        <f>VLOOKUP(F53,'[1]KOYAS PERFUMARY'!$B$5:$D$139,3,FALSE)</f>
        <v>58</v>
      </c>
      <c r="I53" s="13">
        <f t="shared" si="0"/>
        <v>40</v>
      </c>
      <c r="J53" s="13">
        <f t="shared" si="1"/>
        <v>240</v>
      </c>
      <c r="K53" s="13">
        <v>30</v>
      </c>
      <c r="L53" s="13">
        <f t="shared" si="2"/>
        <v>1470</v>
      </c>
      <c r="M53" s="53" t="s">
        <v>3</v>
      </c>
      <c r="N53" s="14" t="s">
        <v>57</v>
      </c>
      <c r="P53" s="3"/>
    </row>
    <row r="54" spans="1:16" s="2" customFormat="1" ht="17.100000000000001" customHeight="1">
      <c r="A54" s="52">
        <v>29</v>
      </c>
      <c r="B54" s="12" t="s">
        <v>139</v>
      </c>
      <c r="C54" s="12" t="s">
        <v>152</v>
      </c>
      <c r="D54" s="12" t="s">
        <v>153</v>
      </c>
      <c r="E54" s="23" t="s">
        <v>11</v>
      </c>
      <c r="F54" s="26" t="s">
        <v>154</v>
      </c>
      <c r="G54" s="12">
        <v>2</v>
      </c>
      <c r="H54" s="13">
        <f>VLOOKUP(F54,'[1]KOYAS PERFUMARY'!$B$4:$C$134,2,FALSE)</f>
        <v>180</v>
      </c>
      <c r="I54" s="13">
        <f t="shared" si="0"/>
        <v>4</v>
      </c>
      <c r="J54" s="13">
        <f t="shared" si="1"/>
        <v>24</v>
      </c>
      <c r="K54" s="13"/>
      <c r="L54" s="13">
        <f t="shared" si="2"/>
        <v>388</v>
      </c>
      <c r="M54" s="53" t="s">
        <v>12</v>
      </c>
      <c r="N54" s="14" t="s">
        <v>155</v>
      </c>
      <c r="P54" s="3"/>
    </row>
    <row r="55" spans="1:16" s="2" customFormat="1" ht="17.100000000000001" customHeight="1">
      <c r="A55" s="52"/>
      <c r="B55" s="12" t="s">
        <v>139</v>
      </c>
      <c r="C55" s="12" t="s">
        <v>152</v>
      </c>
      <c r="D55" s="12" t="s">
        <v>153</v>
      </c>
      <c r="E55" s="23" t="s">
        <v>11</v>
      </c>
      <c r="F55" s="26" t="s">
        <v>154</v>
      </c>
      <c r="G55" s="12">
        <v>21</v>
      </c>
      <c r="H55" s="13">
        <f>VLOOKUP(F55,'[1]KOYAS PERFUMARY'!$B$5:$E$126,4,FALSE)</f>
        <v>105</v>
      </c>
      <c r="I55" s="13">
        <f t="shared" si="0"/>
        <v>42</v>
      </c>
      <c r="J55" s="13">
        <f t="shared" si="1"/>
        <v>252</v>
      </c>
      <c r="K55" s="13"/>
      <c r="L55" s="13">
        <f t="shared" si="2"/>
        <v>2499</v>
      </c>
      <c r="M55" s="53" t="s">
        <v>4</v>
      </c>
      <c r="N55" s="14" t="s">
        <v>155</v>
      </c>
      <c r="P55" s="3"/>
    </row>
    <row r="56" spans="1:16" s="2" customFormat="1" ht="17.100000000000001" customHeight="1">
      <c r="A56" s="52"/>
      <c r="B56" s="12" t="s">
        <v>139</v>
      </c>
      <c r="C56" s="12" t="s">
        <v>152</v>
      </c>
      <c r="D56" s="12" t="s">
        <v>153</v>
      </c>
      <c r="E56" s="23" t="s">
        <v>11</v>
      </c>
      <c r="F56" s="26" t="s">
        <v>154</v>
      </c>
      <c r="G56" s="12">
        <v>8</v>
      </c>
      <c r="H56" s="13">
        <f>VLOOKUP(F56,'[1]KOYAS PERFUMARY'!$B$5:$D$139,3,FALSE)</f>
        <v>87</v>
      </c>
      <c r="I56" s="13">
        <f t="shared" si="0"/>
        <v>16</v>
      </c>
      <c r="J56" s="13">
        <f t="shared" si="1"/>
        <v>96</v>
      </c>
      <c r="K56" s="13">
        <v>30</v>
      </c>
      <c r="L56" s="13">
        <f t="shared" si="2"/>
        <v>838</v>
      </c>
      <c r="M56" s="53" t="s">
        <v>3</v>
      </c>
      <c r="N56" s="14" t="s">
        <v>155</v>
      </c>
      <c r="P56" s="3"/>
    </row>
    <row r="57" spans="1:16" s="2" customFormat="1" ht="17.100000000000001" customHeight="1">
      <c r="A57" s="52">
        <v>30</v>
      </c>
      <c r="B57" s="12" t="s">
        <v>139</v>
      </c>
      <c r="C57" s="12" t="s">
        <v>156</v>
      </c>
      <c r="D57" s="12" t="s">
        <v>157</v>
      </c>
      <c r="E57" s="23" t="s">
        <v>11</v>
      </c>
      <c r="F57" s="24" t="s">
        <v>47</v>
      </c>
      <c r="G57" s="12">
        <v>21</v>
      </c>
      <c r="H57" s="13">
        <f>VLOOKUP(F57,'[1]KOYAS PERFUMARY'!$B$5:$E$126,4,FALSE)</f>
        <v>64</v>
      </c>
      <c r="I57" s="13">
        <f t="shared" si="0"/>
        <v>42</v>
      </c>
      <c r="J57" s="13">
        <f t="shared" si="1"/>
        <v>252</v>
      </c>
      <c r="K57" s="13">
        <v>30</v>
      </c>
      <c r="L57" s="13">
        <f t="shared" si="2"/>
        <v>1668</v>
      </c>
      <c r="M57" s="53" t="s">
        <v>4</v>
      </c>
      <c r="N57" s="14" t="s">
        <v>158</v>
      </c>
      <c r="P57" s="3"/>
    </row>
    <row r="58" spans="1:16" s="2" customFormat="1" ht="17.100000000000001" customHeight="1">
      <c r="A58" s="52">
        <v>31</v>
      </c>
      <c r="B58" s="12" t="s">
        <v>139</v>
      </c>
      <c r="C58" s="12" t="s">
        <v>159</v>
      </c>
      <c r="D58" s="12" t="s">
        <v>160</v>
      </c>
      <c r="E58" s="23" t="s">
        <v>11</v>
      </c>
      <c r="F58" s="24" t="s">
        <v>161</v>
      </c>
      <c r="G58" s="12">
        <v>4</v>
      </c>
      <c r="H58" s="13">
        <f>VLOOKUP(F58,'[1]KOYAS PERFUMARY'!$B$4:$C$134,2,FALSE)</f>
        <v>190</v>
      </c>
      <c r="I58" s="13">
        <f t="shared" si="0"/>
        <v>8</v>
      </c>
      <c r="J58" s="13">
        <f t="shared" si="1"/>
        <v>48</v>
      </c>
      <c r="K58" s="13"/>
      <c r="L58" s="13">
        <f t="shared" si="2"/>
        <v>816</v>
      </c>
      <c r="M58" s="53" t="s">
        <v>12</v>
      </c>
      <c r="N58" s="14" t="s">
        <v>162</v>
      </c>
      <c r="P58" s="3"/>
    </row>
    <row r="59" spans="1:16" s="2" customFormat="1" ht="17.100000000000001" customHeight="1">
      <c r="A59" s="52"/>
      <c r="B59" s="12" t="s">
        <v>139</v>
      </c>
      <c r="C59" s="12" t="s">
        <v>159</v>
      </c>
      <c r="D59" s="12" t="s">
        <v>160</v>
      </c>
      <c r="E59" s="23" t="s">
        <v>11</v>
      </c>
      <c r="F59" s="24" t="s">
        <v>161</v>
      </c>
      <c r="G59" s="12">
        <v>7</v>
      </c>
      <c r="H59" s="13">
        <f>VLOOKUP(F59,'[1]KOYAS PERFUMARY'!$B$5:$E$126,4,FALSE)</f>
        <v>100</v>
      </c>
      <c r="I59" s="13">
        <f t="shared" si="0"/>
        <v>14</v>
      </c>
      <c r="J59" s="13">
        <f t="shared" si="1"/>
        <v>84</v>
      </c>
      <c r="K59" s="13"/>
      <c r="L59" s="13">
        <f t="shared" si="2"/>
        <v>798</v>
      </c>
      <c r="M59" s="53" t="s">
        <v>4</v>
      </c>
      <c r="N59" s="14" t="s">
        <v>162</v>
      </c>
      <c r="P59" s="3"/>
    </row>
    <row r="60" spans="1:16" s="2" customFormat="1" ht="17.100000000000001" customHeight="1">
      <c r="A60" s="52"/>
      <c r="B60" s="12" t="s">
        <v>139</v>
      </c>
      <c r="C60" s="12" t="s">
        <v>159</v>
      </c>
      <c r="D60" s="12" t="s">
        <v>160</v>
      </c>
      <c r="E60" s="23" t="s">
        <v>11</v>
      </c>
      <c r="F60" s="24" t="s">
        <v>161</v>
      </c>
      <c r="G60" s="12">
        <v>2</v>
      </c>
      <c r="H60" s="13">
        <f>VLOOKUP(F60,'[1]KOYAS PERFUMARY'!$B$5:$D$139,3,FALSE)</f>
        <v>90</v>
      </c>
      <c r="I60" s="13">
        <f t="shared" si="0"/>
        <v>4</v>
      </c>
      <c r="J60" s="13">
        <f t="shared" si="1"/>
        <v>24</v>
      </c>
      <c r="K60" s="13">
        <v>30</v>
      </c>
      <c r="L60" s="13">
        <f t="shared" si="2"/>
        <v>238</v>
      </c>
      <c r="M60" s="53" t="s">
        <v>3</v>
      </c>
      <c r="N60" s="14" t="s">
        <v>162</v>
      </c>
      <c r="P60" s="3"/>
    </row>
    <row r="61" spans="1:16" s="2" customFormat="1" ht="17.100000000000001" customHeight="1">
      <c r="A61" s="52">
        <v>32</v>
      </c>
      <c r="B61" s="12" t="s">
        <v>139</v>
      </c>
      <c r="C61" s="12" t="s">
        <v>163</v>
      </c>
      <c r="D61" s="12" t="s">
        <v>164</v>
      </c>
      <c r="E61" s="23" t="s">
        <v>11</v>
      </c>
      <c r="F61" s="24" t="s">
        <v>78</v>
      </c>
      <c r="G61" s="12">
        <v>1</v>
      </c>
      <c r="H61" s="13">
        <f>VLOOKUP(F61,'[1]KOYAS PERFUMARY'!$B$4:$C$134,2,FALSE)</f>
        <v>228</v>
      </c>
      <c r="I61" s="13">
        <f t="shared" si="0"/>
        <v>2</v>
      </c>
      <c r="J61" s="13">
        <f t="shared" si="1"/>
        <v>12</v>
      </c>
      <c r="K61" s="13"/>
      <c r="L61" s="13">
        <f t="shared" si="2"/>
        <v>242</v>
      </c>
      <c r="M61" s="53" t="s">
        <v>12</v>
      </c>
      <c r="N61" s="14" t="s">
        <v>79</v>
      </c>
      <c r="P61" s="3"/>
    </row>
    <row r="62" spans="1:16" s="2" customFormat="1" ht="17.100000000000001" customHeight="1">
      <c r="A62" s="52"/>
      <c r="B62" s="12" t="s">
        <v>139</v>
      </c>
      <c r="C62" s="12" t="s">
        <v>163</v>
      </c>
      <c r="D62" s="12" t="s">
        <v>164</v>
      </c>
      <c r="E62" s="23" t="s">
        <v>11</v>
      </c>
      <c r="F62" s="24" t="s">
        <v>78</v>
      </c>
      <c r="G62" s="12">
        <v>26</v>
      </c>
      <c r="H62" s="13">
        <f>VLOOKUP(F62,'[1]KOYAS PERFUMARY'!$B$5:$E$126,4,FALSE)</f>
        <v>122</v>
      </c>
      <c r="I62" s="13">
        <f t="shared" si="0"/>
        <v>52</v>
      </c>
      <c r="J62" s="13">
        <f t="shared" si="1"/>
        <v>312</v>
      </c>
      <c r="K62" s="13">
        <v>30</v>
      </c>
      <c r="L62" s="13">
        <f t="shared" si="2"/>
        <v>3566</v>
      </c>
      <c r="M62" s="53" t="s">
        <v>4</v>
      </c>
      <c r="N62" s="14" t="s">
        <v>79</v>
      </c>
      <c r="P62" s="3"/>
    </row>
    <row r="63" spans="1:16" s="2" customFormat="1" ht="17.100000000000001" customHeight="1">
      <c r="A63" s="52">
        <v>33</v>
      </c>
      <c r="B63" s="12" t="s">
        <v>139</v>
      </c>
      <c r="C63" s="12" t="s">
        <v>165</v>
      </c>
      <c r="D63" s="12" t="s">
        <v>166</v>
      </c>
      <c r="E63" s="23" t="s">
        <v>11</v>
      </c>
      <c r="F63" s="24" t="s">
        <v>167</v>
      </c>
      <c r="G63" s="12">
        <v>12</v>
      </c>
      <c r="H63" s="13">
        <f>VLOOKUP(F63,'[1]KOYAS PERFUMARY'!$B$4:$C$134,2,FALSE)</f>
        <v>204</v>
      </c>
      <c r="I63" s="13">
        <f t="shared" si="0"/>
        <v>24</v>
      </c>
      <c r="J63" s="13">
        <f t="shared" si="1"/>
        <v>144</v>
      </c>
      <c r="K63" s="13"/>
      <c r="L63" s="13">
        <f t="shared" si="2"/>
        <v>2616</v>
      </c>
      <c r="M63" s="53" t="s">
        <v>12</v>
      </c>
      <c r="N63" s="14" t="s">
        <v>168</v>
      </c>
      <c r="P63" s="3"/>
    </row>
    <row r="64" spans="1:16" s="2" customFormat="1" ht="17.100000000000001" customHeight="1">
      <c r="A64" s="52"/>
      <c r="B64" s="12" t="s">
        <v>139</v>
      </c>
      <c r="C64" s="12" t="s">
        <v>165</v>
      </c>
      <c r="D64" s="12" t="s">
        <v>166</v>
      </c>
      <c r="E64" s="23" t="s">
        <v>11</v>
      </c>
      <c r="F64" s="24" t="s">
        <v>167</v>
      </c>
      <c r="G64" s="12">
        <v>4</v>
      </c>
      <c r="H64" s="13">
        <f>VLOOKUP(F64,'[1]KOYAS PERFUMARY'!$B$5:$E$126,4,FALSE)</f>
        <v>99</v>
      </c>
      <c r="I64" s="13">
        <f t="shared" si="0"/>
        <v>8</v>
      </c>
      <c r="J64" s="13">
        <f t="shared" si="1"/>
        <v>48</v>
      </c>
      <c r="K64" s="13">
        <v>30</v>
      </c>
      <c r="L64" s="13">
        <f t="shared" si="2"/>
        <v>482</v>
      </c>
      <c r="M64" s="53" t="s">
        <v>4</v>
      </c>
      <c r="N64" s="14" t="s">
        <v>168</v>
      </c>
      <c r="P64" s="3"/>
    </row>
    <row r="65" spans="1:16" s="2" customFormat="1" ht="17.100000000000001" customHeight="1">
      <c r="A65" s="52">
        <v>34</v>
      </c>
      <c r="B65" s="12" t="s">
        <v>139</v>
      </c>
      <c r="C65" s="12" t="s">
        <v>169</v>
      </c>
      <c r="D65" s="12" t="s">
        <v>166</v>
      </c>
      <c r="E65" s="23" t="s">
        <v>11</v>
      </c>
      <c r="F65" s="26" t="s">
        <v>167</v>
      </c>
      <c r="G65" s="12">
        <v>12</v>
      </c>
      <c r="H65" s="13">
        <f>VLOOKUP(F65,'[1]KOYAS PERFUMARY'!$B$4:$C$134,2,FALSE)</f>
        <v>204</v>
      </c>
      <c r="I65" s="13">
        <f t="shared" si="0"/>
        <v>24</v>
      </c>
      <c r="J65" s="13">
        <f t="shared" si="1"/>
        <v>144</v>
      </c>
      <c r="K65" s="13"/>
      <c r="L65" s="13">
        <f t="shared" si="2"/>
        <v>2616</v>
      </c>
      <c r="M65" s="53" t="s">
        <v>12</v>
      </c>
      <c r="N65" s="14" t="s">
        <v>170</v>
      </c>
      <c r="P65" s="3"/>
    </row>
    <row r="66" spans="1:16" s="2" customFormat="1" ht="17.100000000000001" customHeight="1">
      <c r="A66" s="52"/>
      <c r="B66" s="12" t="s">
        <v>139</v>
      </c>
      <c r="C66" s="12" t="s">
        <v>169</v>
      </c>
      <c r="D66" s="12" t="s">
        <v>166</v>
      </c>
      <c r="E66" s="23" t="s">
        <v>11</v>
      </c>
      <c r="F66" s="26" t="s">
        <v>167</v>
      </c>
      <c r="G66" s="12">
        <v>4</v>
      </c>
      <c r="H66" s="13">
        <f>VLOOKUP(F66,'[1]KOYAS PERFUMARY'!$B$5:$E$126,4,FALSE)</f>
        <v>99</v>
      </c>
      <c r="I66" s="13">
        <f t="shared" si="0"/>
        <v>8</v>
      </c>
      <c r="J66" s="13">
        <f t="shared" si="1"/>
        <v>48</v>
      </c>
      <c r="K66" s="13">
        <v>30</v>
      </c>
      <c r="L66" s="13">
        <f t="shared" si="2"/>
        <v>482</v>
      </c>
      <c r="M66" s="53" t="s">
        <v>4</v>
      </c>
      <c r="N66" s="14" t="s">
        <v>170</v>
      </c>
      <c r="P66" s="3"/>
    </row>
    <row r="67" spans="1:16" s="2" customFormat="1" ht="17.100000000000001" customHeight="1">
      <c r="A67" s="52">
        <v>35</v>
      </c>
      <c r="B67" s="12" t="s">
        <v>171</v>
      </c>
      <c r="C67" s="12" t="s">
        <v>172</v>
      </c>
      <c r="D67" s="12" t="s">
        <v>173</v>
      </c>
      <c r="E67" s="23" t="s">
        <v>11</v>
      </c>
      <c r="F67" s="24" t="s">
        <v>60</v>
      </c>
      <c r="G67" s="12">
        <v>6</v>
      </c>
      <c r="H67" s="13">
        <f>VLOOKUP(F67,'[1]KOYAS PERFUMARY'!$B$4:$C$134,2,FALSE)</f>
        <v>87</v>
      </c>
      <c r="I67" s="13">
        <f t="shared" si="0"/>
        <v>12</v>
      </c>
      <c r="J67" s="13">
        <f t="shared" si="1"/>
        <v>72</v>
      </c>
      <c r="K67" s="13"/>
      <c r="L67" s="13">
        <f t="shared" si="2"/>
        <v>606</v>
      </c>
      <c r="M67" s="53" t="s">
        <v>12</v>
      </c>
      <c r="N67" s="14" t="s">
        <v>174</v>
      </c>
      <c r="P67" s="3"/>
    </row>
    <row r="68" spans="1:16" s="2" customFormat="1" ht="17.100000000000001" customHeight="1">
      <c r="A68" s="52"/>
      <c r="B68" s="12" t="s">
        <v>171</v>
      </c>
      <c r="C68" s="12" t="s">
        <v>172</v>
      </c>
      <c r="D68" s="12" t="s">
        <v>173</v>
      </c>
      <c r="E68" s="23" t="s">
        <v>11</v>
      </c>
      <c r="F68" s="24" t="s">
        <v>60</v>
      </c>
      <c r="G68" s="12">
        <v>6</v>
      </c>
      <c r="H68" s="13">
        <f>VLOOKUP(F68,'[1]KOYAS PERFUMARY'!$B$5:$D$139,3,FALSE)</f>
        <v>41</v>
      </c>
      <c r="I68" s="13">
        <f t="shared" ref="I68:I107" si="3">G68*2</f>
        <v>12</v>
      </c>
      <c r="J68" s="13">
        <f t="shared" ref="J68:J107" si="4">G68*12</f>
        <v>72</v>
      </c>
      <c r="K68" s="13">
        <v>30</v>
      </c>
      <c r="L68" s="13">
        <f t="shared" ref="L68:L107" si="5">G68*H68+I68+J68+K68</f>
        <v>360</v>
      </c>
      <c r="M68" s="53" t="s">
        <v>3</v>
      </c>
      <c r="N68" s="14" t="s">
        <v>174</v>
      </c>
      <c r="P68" s="3"/>
    </row>
    <row r="69" spans="1:16" s="2" customFormat="1" ht="17.100000000000001" customHeight="1">
      <c r="A69" s="52">
        <v>36</v>
      </c>
      <c r="B69" s="12" t="s">
        <v>171</v>
      </c>
      <c r="C69" s="12" t="s">
        <v>175</v>
      </c>
      <c r="D69" s="12" t="s">
        <v>176</v>
      </c>
      <c r="E69" s="23" t="s">
        <v>11</v>
      </c>
      <c r="F69" s="24" t="s">
        <v>177</v>
      </c>
      <c r="G69" s="12">
        <v>6</v>
      </c>
      <c r="H69" s="13">
        <f>VLOOKUP(F69,'[1]KOYAS PERFUMARY'!$B$4:$C$134,2,FALSE)</f>
        <v>111</v>
      </c>
      <c r="I69" s="13">
        <f t="shared" si="3"/>
        <v>12</v>
      </c>
      <c r="J69" s="13">
        <f t="shared" si="4"/>
        <v>72</v>
      </c>
      <c r="K69" s="13"/>
      <c r="L69" s="13">
        <f t="shared" si="5"/>
        <v>750</v>
      </c>
      <c r="M69" s="53" t="s">
        <v>12</v>
      </c>
      <c r="N69" s="14" t="s">
        <v>178</v>
      </c>
      <c r="P69" s="3"/>
    </row>
    <row r="70" spans="1:16" s="2" customFormat="1" ht="17.100000000000001" customHeight="1">
      <c r="A70" s="52"/>
      <c r="B70" s="12" t="s">
        <v>171</v>
      </c>
      <c r="C70" s="12" t="s">
        <v>175</v>
      </c>
      <c r="D70" s="12" t="s">
        <v>176</v>
      </c>
      <c r="E70" s="23" t="s">
        <v>11</v>
      </c>
      <c r="F70" s="24" t="s">
        <v>177</v>
      </c>
      <c r="G70" s="12">
        <v>2</v>
      </c>
      <c r="H70" s="13">
        <f>VLOOKUP(F70,'[1]KOYAS PERFUMARY'!$B$5:$E$126,4,FALSE)</f>
        <v>64</v>
      </c>
      <c r="I70" s="13">
        <f t="shared" si="3"/>
        <v>4</v>
      </c>
      <c r="J70" s="13">
        <f t="shared" si="4"/>
        <v>24</v>
      </c>
      <c r="K70" s="13"/>
      <c r="L70" s="13">
        <f t="shared" si="5"/>
        <v>156</v>
      </c>
      <c r="M70" s="53" t="s">
        <v>4</v>
      </c>
      <c r="N70" s="14" t="s">
        <v>178</v>
      </c>
      <c r="P70" s="3"/>
    </row>
    <row r="71" spans="1:16" s="2" customFormat="1" ht="17.100000000000001" customHeight="1">
      <c r="A71" s="52"/>
      <c r="B71" s="12" t="s">
        <v>171</v>
      </c>
      <c r="C71" s="12" t="s">
        <v>175</v>
      </c>
      <c r="D71" s="12" t="s">
        <v>176</v>
      </c>
      <c r="E71" s="23" t="s">
        <v>11</v>
      </c>
      <c r="F71" s="24" t="s">
        <v>177</v>
      </c>
      <c r="G71" s="12">
        <v>51</v>
      </c>
      <c r="H71" s="13">
        <f>VLOOKUP(F71,'[1]KOYAS PERFUMARY'!$B$5:$D$139,3,FALSE)</f>
        <v>53</v>
      </c>
      <c r="I71" s="13">
        <f t="shared" si="3"/>
        <v>102</v>
      </c>
      <c r="J71" s="13">
        <f t="shared" si="4"/>
        <v>612</v>
      </c>
      <c r="K71" s="13">
        <v>30</v>
      </c>
      <c r="L71" s="13">
        <f t="shared" si="5"/>
        <v>3447</v>
      </c>
      <c r="M71" s="53" t="s">
        <v>3</v>
      </c>
      <c r="N71" s="14" t="s">
        <v>178</v>
      </c>
      <c r="P71" s="3"/>
    </row>
    <row r="72" spans="1:16" s="2" customFormat="1" ht="17.100000000000001" customHeight="1">
      <c r="A72" s="52">
        <v>37</v>
      </c>
      <c r="B72" s="12" t="s">
        <v>171</v>
      </c>
      <c r="C72" s="12" t="s">
        <v>179</v>
      </c>
      <c r="D72" s="12" t="s">
        <v>180</v>
      </c>
      <c r="E72" s="23" t="s">
        <v>11</v>
      </c>
      <c r="F72" s="24" t="s">
        <v>85</v>
      </c>
      <c r="G72" s="12">
        <v>4</v>
      </c>
      <c r="H72" s="13">
        <f>VLOOKUP(F72,'[1]KOYAS PERFUMARY'!$B$4:$C$134,2,FALSE)</f>
        <v>175</v>
      </c>
      <c r="I72" s="13">
        <f t="shared" si="3"/>
        <v>8</v>
      </c>
      <c r="J72" s="13">
        <f t="shared" si="4"/>
        <v>48</v>
      </c>
      <c r="K72" s="13"/>
      <c r="L72" s="13">
        <f t="shared" si="5"/>
        <v>756</v>
      </c>
      <c r="M72" s="53" t="s">
        <v>12</v>
      </c>
      <c r="N72" s="14" t="s">
        <v>181</v>
      </c>
      <c r="P72" s="3"/>
    </row>
    <row r="73" spans="1:16" s="2" customFormat="1" ht="17.100000000000001" customHeight="1">
      <c r="A73" s="52"/>
      <c r="B73" s="12" t="s">
        <v>171</v>
      </c>
      <c r="C73" s="12" t="s">
        <v>179</v>
      </c>
      <c r="D73" s="12" t="s">
        <v>180</v>
      </c>
      <c r="E73" s="23" t="s">
        <v>11</v>
      </c>
      <c r="F73" s="24" t="s">
        <v>85</v>
      </c>
      <c r="G73" s="12">
        <v>6</v>
      </c>
      <c r="H73" s="13">
        <f>VLOOKUP(F73,'[1]KOYAS PERFUMARY'!$B$5:$E$126,4,FALSE)</f>
        <v>87</v>
      </c>
      <c r="I73" s="13">
        <f t="shared" si="3"/>
        <v>12</v>
      </c>
      <c r="J73" s="13">
        <f t="shared" si="4"/>
        <v>72</v>
      </c>
      <c r="K73" s="13"/>
      <c r="L73" s="13">
        <f t="shared" si="5"/>
        <v>606</v>
      </c>
      <c r="M73" s="53" t="s">
        <v>4</v>
      </c>
      <c r="N73" s="14" t="s">
        <v>181</v>
      </c>
      <c r="P73" s="3"/>
    </row>
    <row r="74" spans="1:16" s="2" customFormat="1" ht="17.100000000000001" customHeight="1">
      <c r="A74" s="52"/>
      <c r="B74" s="12" t="s">
        <v>171</v>
      </c>
      <c r="C74" s="12" t="s">
        <v>179</v>
      </c>
      <c r="D74" s="12" t="s">
        <v>180</v>
      </c>
      <c r="E74" s="23" t="s">
        <v>11</v>
      </c>
      <c r="F74" s="24" t="s">
        <v>85</v>
      </c>
      <c r="G74" s="12">
        <v>2</v>
      </c>
      <c r="H74" s="13">
        <f>VLOOKUP(F74,'[1]KOYAS PERFUMARY'!$B$5:$D$139,3,FALSE)</f>
        <v>76</v>
      </c>
      <c r="I74" s="13">
        <f t="shared" si="3"/>
        <v>4</v>
      </c>
      <c r="J74" s="13">
        <f t="shared" si="4"/>
        <v>24</v>
      </c>
      <c r="K74" s="13">
        <v>30</v>
      </c>
      <c r="L74" s="13">
        <f t="shared" si="5"/>
        <v>210</v>
      </c>
      <c r="M74" s="53" t="s">
        <v>3</v>
      </c>
      <c r="N74" s="14" t="s">
        <v>181</v>
      </c>
      <c r="P74" s="3"/>
    </row>
    <row r="75" spans="1:16" s="2" customFormat="1" ht="17.100000000000001" customHeight="1">
      <c r="A75" s="52">
        <v>38</v>
      </c>
      <c r="B75" s="12" t="s">
        <v>171</v>
      </c>
      <c r="C75" s="12" t="s">
        <v>182</v>
      </c>
      <c r="D75" s="12" t="s">
        <v>183</v>
      </c>
      <c r="E75" s="23" t="s">
        <v>11</v>
      </c>
      <c r="F75" s="24" t="s">
        <v>184</v>
      </c>
      <c r="G75" s="12">
        <v>7</v>
      </c>
      <c r="H75" s="13">
        <f>VLOOKUP(F75,'[1]KOYAS PERFUMARY'!$B$4:$C$134,2,FALSE)</f>
        <v>204</v>
      </c>
      <c r="I75" s="13">
        <f t="shared" si="3"/>
        <v>14</v>
      </c>
      <c r="J75" s="13">
        <f t="shared" si="4"/>
        <v>84</v>
      </c>
      <c r="K75" s="13"/>
      <c r="L75" s="13">
        <f t="shared" si="5"/>
        <v>1526</v>
      </c>
      <c r="M75" s="53" t="s">
        <v>12</v>
      </c>
      <c r="N75" s="14" t="s">
        <v>185</v>
      </c>
      <c r="P75" s="3"/>
    </row>
    <row r="76" spans="1:16" s="2" customFormat="1" ht="17.100000000000001" customHeight="1">
      <c r="A76" s="52"/>
      <c r="B76" s="12" t="s">
        <v>171</v>
      </c>
      <c r="C76" s="12" t="s">
        <v>182</v>
      </c>
      <c r="D76" s="12" t="s">
        <v>183</v>
      </c>
      <c r="E76" s="23" t="s">
        <v>11</v>
      </c>
      <c r="F76" s="24" t="s">
        <v>184</v>
      </c>
      <c r="G76" s="12">
        <v>1</v>
      </c>
      <c r="H76" s="13">
        <f>VLOOKUP(F76,'[1]KOYAS PERFUMARY'!$B$5:$E$126,4,FALSE)</f>
        <v>99</v>
      </c>
      <c r="I76" s="13">
        <f t="shared" si="3"/>
        <v>2</v>
      </c>
      <c r="J76" s="13">
        <f t="shared" si="4"/>
        <v>12</v>
      </c>
      <c r="K76" s="13"/>
      <c r="L76" s="13">
        <f t="shared" si="5"/>
        <v>113</v>
      </c>
      <c r="M76" s="53" t="s">
        <v>4</v>
      </c>
      <c r="N76" s="14" t="s">
        <v>185</v>
      </c>
      <c r="P76" s="3"/>
    </row>
    <row r="77" spans="1:16" s="2" customFormat="1" ht="17.100000000000001" customHeight="1">
      <c r="A77" s="52"/>
      <c r="B77" s="12" t="s">
        <v>171</v>
      </c>
      <c r="C77" s="12" t="s">
        <v>182</v>
      </c>
      <c r="D77" s="12" t="s">
        <v>183</v>
      </c>
      <c r="E77" s="23" t="s">
        <v>11</v>
      </c>
      <c r="F77" s="24" t="s">
        <v>184</v>
      </c>
      <c r="G77" s="12">
        <v>6</v>
      </c>
      <c r="H77" s="13">
        <f>VLOOKUP(F77,'[1]KOYAS PERFUMARY'!$B$5:$D$139,3,FALSE)</f>
        <v>82</v>
      </c>
      <c r="I77" s="13">
        <f t="shared" si="3"/>
        <v>12</v>
      </c>
      <c r="J77" s="13">
        <f t="shared" si="4"/>
        <v>72</v>
      </c>
      <c r="K77" s="13">
        <v>30</v>
      </c>
      <c r="L77" s="13">
        <f t="shared" si="5"/>
        <v>606</v>
      </c>
      <c r="M77" s="53" t="s">
        <v>3</v>
      </c>
      <c r="N77" s="14" t="s">
        <v>185</v>
      </c>
      <c r="P77" s="3"/>
    </row>
    <row r="78" spans="1:16" s="2" customFormat="1" ht="17.100000000000001" customHeight="1">
      <c r="A78" s="52">
        <v>39</v>
      </c>
      <c r="B78" s="12" t="s">
        <v>171</v>
      </c>
      <c r="C78" s="12" t="s">
        <v>186</v>
      </c>
      <c r="D78" s="12" t="s">
        <v>187</v>
      </c>
      <c r="E78" s="23" t="s">
        <v>11</v>
      </c>
      <c r="F78" s="24" t="s">
        <v>62</v>
      </c>
      <c r="G78" s="12">
        <v>5</v>
      </c>
      <c r="H78" s="13">
        <f>VLOOKUP(F78,'[1]KOYAS PERFUMARY'!$B$4:$C$134,2,FALSE)</f>
        <v>158</v>
      </c>
      <c r="I78" s="13">
        <f t="shared" si="3"/>
        <v>10</v>
      </c>
      <c r="J78" s="13">
        <f t="shared" si="4"/>
        <v>60</v>
      </c>
      <c r="K78" s="13"/>
      <c r="L78" s="13">
        <f t="shared" si="5"/>
        <v>860</v>
      </c>
      <c r="M78" s="53" t="s">
        <v>12</v>
      </c>
      <c r="N78" s="14" t="s">
        <v>63</v>
      </c>
      <c r="P78" s="3"/>
    </row>
    <row r="79" spans="1:16" s="2" customFormat="1" ht="17.100000000000001" customHeight="1">
      <c r="A79" s="52"/>
      <c r="B79" s="12" t="s">
        <v>171</v>
      </c>
      <c r="C79" s="12" t="s">
        <v>186</v>
      </c>
      <c r="D79" s="12" t="s">
        <v>187</v>
      </c>
      <c r="E79" s="23" t="s">
        <v>11</v>
      </c>
      <c r="F79" s="24" t="s">
        <v>62</v>
      </c>
      <c r="G79" s="12">
        <v>2</v>
      </c>
      <c r="H79" s="13">
        <f>VLOOKUP(F79,'[1]KOYAS PERFUMARY'!$B$5:$E$126,4,FALSE)</f>
        <v>99</v>
      </c>
      <c r="I79" s="13">
        <f t="shared" si="3"/>
        <v>4</v>
      </c>
      <c r="J79" s="13">
        <f t="shared" si="4"/>
        <v>24</v>
      </c>
      <c r="K79" s="13"/>
      <c r="L79" s="13">
        <f t="shared" si="5"/>
        <v>226</v>
      </c>
      <c r="M79" s="53" t="s">
        <v>4</v>
      </c>
      <c r="N79" s="14" t="s">
        <v>63</v>
      </c>
      <c r="P79" s="3"/>
    </row>
    <row r="80" spans="1:16" s="2" customFormat="1" ht="17.100000000000001" customHeight="1">
      <c r="A80" s="52"/>
      <c r="B80" s="12" t="s">
        <v>171</v>
      </c>
      <c r="C80" s="12" t="s">
        <v>186</v>
      </c>
      <c r="D80" s="12" t="s">
        <v>187</v>
      </c>
      <c r="E80" s="23" t="s">
        <v>11</v>
      </c>
      <c r="F80" s="24" t="s">
        <v>62</v>
      </c>
      <c r="G80" s="12">
        <v>9</v>
      </c>
      <c r="H80" s="13">
        <f>VLOOKUP(F80,'[1]KOYAS PERFUMARY'!$B$5:$D$139,3,FALSE)</f>
        <v>82</v>
      </c>
      <c r="I80" s="13">
        <f t="shared" si="3"/>
        <v>18</v>
      </c>
      <c r="J80" s="13">
        <f t="shared" si="4"/>
        <v>108</v>
      </c>
      <c r="K80" s="13">
        <v>30</v>
      </c>
      <c r="L80" s="13">
        <f t="shared" si="5"/>
        <v>894</v>
      </c>
      <c r="M80" s="53" t="s">
        <v>3</v>
      </c>
      <c r="N80" s="14" t="s">
        <v>63</v>
      </c>
      <c r="P80" s="3"/>
    </row>
    <row r="81" spans="1:16" s="2" customFormat="1" ht="17.100000000000001" customHeight="1">
      <c r="A81" s="52">
        <v>40</v>
      </c>
      <c r="B81" s="12" t="s">
        <v>171</v>
      </c>
      <c r="C81" s="12" t="s">
        <v>188</v>
      </c>
      <c r="D81" s="12" t="s">
        <v>189</v>
      </c>
      <c r="E81" s="23" t="s">
        <v>11</v>
      </c>
      <c r="F81" s="26" t="s">
        <v>190</v>
      </c>
      <c r="G81" s="12">
        <v>10</v>
      </c>
      <c r="H81" s="13">
        <f>VLOOKUP(F81,'[1]KOYAS PERFUMARY'!$B$4:$C$134,2,FALSE)</f>
        <v>175</v>
      </c>
      <c r="I81" s="13">
        <f t="shared" si="3"/>
        <v>20</v>
      </c>
      <c r="J81" s="13">
        <f t="shared" si="4"/>
        <v>120</v>
      </c>
      <c r="K81" s="13"/>
      <c r="L81" s="13">
        <f t="shared" si="5"/>
        <v>1890</v>
      </c>
      <c r="M81" s="53" t="s">
        <v>12</v>
      </c>
      <c r="N81" s="14" t="s">
        <v>191</v>
      </c>
      <c r="P81" s="3"/>
    </row>
    <row r="82" spans="1:16" s="2" customFormat="1" ht="17.100000000000001" customHeight="1">
      <c r="A82" s="52"/>
      <c r="B82" s="12" t="s">
        <v>171</v>
      </c>
      <c r="C82" s="12" t="s">
        <v>188</v>
      </c>
      <c r="D82" s="12" t="s">
        <v>189</v>
      </c>
      <c r="E82" s="23" t="s">
        <v>11</v>
      </c>
      <c r="F82" s="26" t="s">
        <v>190</v>
      </c>
      <c r="G82" s="12">
        <v>4</v>
      </c>
      <c r="H82" s="13">
        <f>VLOOKUP(F82,'[1]KOYAS PERFUMARY'!$B$5:$E$126,4,FALSE)</f>
        <v>105</v>
      </c>
      <c r="I82" s="13">
        <f t="shared" si="3"/>
        <v>8</v>
      </c>
      <c r="J82" s="13">
        <f t="shared" si="4"/>
        <v>48</v>
      </c>
      <c r="K82" s="13">
        <v>30</v>
      </c>
      <c r="L82" s="13">
        <f t="shared" si="5"/>
        <v>506</v>
      </c>
      <c r="M82" s="53" t="s">
        <v>4</v>
      </c>
      <c r="N82" s="14" t="s">
        <v>191</v>
      </c>
      <c r="P82" s="3"/>
    </row>
    <row r="83" spans="1:16" s="2" customFormat="1" ht="17.100000000000001" customHeight="1">
      <c r="A83" s="52">
        <v>41</v>
      </c>
      <c r="B83" s="12" t="s">
        <v>171</v>
      </c>
      <c r="C83" s="12" t="s">
        <v>192</v>
      </c>
      <c r="D83" s="12" t="s">
        <v>193</v>
      </c>
      <c r="E83" s="23" t="s">
        <v>11</v>
      </c>
      <c r="F83" s="24" t="s">
        <v>34</v>
      </c>
      <c r="G83" s="12">
        <v>10</v>
      </c>
      <c r="H83" s="13">
        <f>VLOOKUP(F83,'[1]KOYAS PERFUMARY'!$B$4:$C$134,2,FALSE)</f>
        <v>111</v>
      </c>
      <c r="I83" s="13">
        <f t="shared" si="3"/>
        <v>20</v>
      </c>
      <c r="J83" s="13">
        <f t="shared" si="4"/>
        <v>120</v>
      </c>
      <c r="K83" s="13">
        <v>30</v>
      </c>
      <c r="L83" s="13">
        <f t="shared" si="5"/>
        <v>1280</v>
      </c>
      <c r="M83" s="53" t="s">
        <v>12</v>
      </c>
      <c r="N83" s="14" t="s">
        <v>35</v>
      </c>
      <c r="P83" s="3"/>
    </row>
    <row r="84" spans="1:16" s="2" customFormat="1" ht="17.100000000000001" customHeight="1">
      <c r="A84" s="52">
        <v>42</v>
      </c>
      <c r="B84" s="12" t="s">
        <v>171</v>
      </c>
      <c r="C84" s="12" t="s">
        <v>194</v>
      </c>
      <c r="D84" s="12" t="s">
        <v>195</v>
      </c>
      <c r="E84" s="23" t="s">
        <v>11</v>
      </c>
      <c r="F84" s="24" t="s">
        <v>196</v>
      </c>
      <c r="G84" s="12">
        <v>12</v>
      </c>
      <c r="H84" s="13">
        <f>VLOOKUP(F84,'[1]KOYAS PERFUMARY'!$B$4:$C$134,2,FALSE)</f>
        <v>146</v>
      </c>
      <c r="I84" s="13">
        <f t="shared" si="3"/>
        <v>24</v>
      </c>
      <c r="J84" s="13">
        <f t="shared" si="4"/>
        <v>144</v>
      </c>
      <c r="K84" s="13"/>
      <c r="L84" s="13">
        <f t="shared" si="5"/>
        <v>1920</v>
      </c>
      <c r="M84" s="53" t="s">
        <v>12</v>
      </c>
      <c r="N84" s="14" t="s">
        <v>197</v>
      </c>
      <c r="P84" s="3"/>
    </row>
    <row r="85" spans="1:16" s="2" customFormat="1" ht="17.100000000000001" customHeight="1">
      <c r="A85" s="52"/>
      <c r="B85" s="12" t="s">
        <v>171</v>
      </c>
      <c r="C85" s="12" t="s">
        <v>194</v>
      </c>
      <c r="D85" s="12" t="s">
        <v>195</v>
      </c>
      <c r="E85" s="23" t="s">
        <v>11</v>
      </c>
      <c r="F85" s="24" t="s">
        <v>196</v>
      </c>
      <c r="G85" s="12">
        <v>22</v>
      </c>
      <c r="H85" s="13">
        <f>VLOOKUP(F85,'[1]KOYAS PERFUMARY'!$B$5:$E$126,4,FALSE)</f>
        <v>93</v>
      </c>
      <c r="I85" s="13">
        <f t="shared" si="3"/>
        <v>44</v>
      </c>
      <c r="J85" s="13">
        <f t="shared" si="4"/>
        <v>264</v>
      </c>
      <c r="K85" s="13">
        <v>30</v>
      </c>
      <c r="L85" s="13">
        <f t="shared" si="5"/>
        <v>2384</v>
      </c>
      <c r="M85" s="53" t="s">
        <v>4</v>
      </c>
      <c r="N85" s="14" t="s">
        <v>197</v>
      </c>
      <c r="P85" s="3"/>
    </row>
    <row r="86" spans="1:16" s="2" customFormat="1" ht="17.100000000000001" customHeight="1">
      <c r="A86" s="52">
        <v>43</v>
      </c>
      <c r="B86" s="12" t="s">
        <v>198</v>
      </c>
      <c r="C86" s="12" t="s">
        <v>199</v>
      </c>
      <c r="D86" s="12" t="s">
        <v>200</v>
      </c>
      <c r="E86" s="23" t="s">
        <v>11</v>
      </c>
      <c r="F86" s="24" t="s">
        <v>71</v>
      </c>
      <c r="G86" s="12">
        <v>22</v>
      </c>
      <c r="H86" s="13">
        <f>VLOOKUP(F86,'[1]KOYAS PERFUMARY'!$B$5:$E$126,4,FALSE)</f>
        <v>99</v>
      </c>
      <c r="I86" s="13">
        <f t="shared" si="3"/>
        <v>44</v>
      </c>
      <c r="J86" s="13">
        <f t="shared" si="4"/>
        <v>264</v>
      </c>
      <c r="K86" s="13"/>
      <c r="L86" s="13">
        <f t="shared" si="5"/>
        <v>2486</v>
      </c>
      <c r="M86" s="53" t="s">
        <v>4</v>
      </c>
      <c r="N86" s="14" t="s">
        <v>72</v>
      </c>
      <c r="P86" s="3"/>
    </row>
    <row r="87" spans="1:16" s="2" customFormat="1" ht="17.100000000000001" customHeight="1">
      <c r="A87" s="52"/>
      <c r="B87" s="12" t="s">
        <v>198</v>
      </c>
      <c r="C87" s="12" t="s">
        <v>199</v>
      </c>
      <c r="D87" s="12" t="s">
        <v>200</v>
      </c>
      <c r="E87" s="23" t="s">
        <v>11</v>
      </c>
      <c r="F87" s="24" t="s">
        <v>71</v>
      </c>
      <c r="G87" s="12">
        <v>1</v>
      </c>
      <c r="H87" s="13">
        <f>VLOOKUP(F87,'[1]KOYAS PERFUMARY'!$B$5:$D$139,3,FALSE)</f>
        <v>82</v>
      </c>
      <c r="I87" s="13">
        <f t="shared" si="3"/>
        <v>2</v>
      </c>
      <c r="J87" s="13">
        <f t="shared" si="4"/>
        <v>12</v>
      </c>
      <c r="K87" s="13">
        <v>30</v>
      </c>
      <c r="L87" s="13">
        <f t="shared" si="5"/>
        <v>126</v>
      </c>
      <c r="M87" s="53" t="s">
        <v>3</v>
      </c>
      <c r="N87" s="14" t="s">
        <v>72</v>
      </c>
      <c r="P87" s="3"/>
    </row>
    <row r="88" spans="1:16" s="2" customFormat="1" ht="17.100000000000001" customHeight="1">
      <c r="A88" s="52">
        <v>44</v>
      </c>
      <c r="B88" s="12" t="s">
        <v>198</v>
      </c>
      <c r="C88" s="12" t="s">
        <v>201</v>
      </c>
      <c r="D88" s="12" t="s">
        <v>202</v>
      </c>
      <c r="E88" s="23" t="s">
        <v>11</v>
      </c>
      <c r="F88" s="24" t="s">
        <v>40</v>
      </c>
      <c r="G88" s="12">
        <v>2</v>
      </c>
      <c r="H88" s="13">
        <f>VLOOKUP(F88,'[1]KOYAS PERFUMARY'!$B$4:$C$134,2,FALSE)</f>
        <v>76</v>
      </c>
      <c r="I88" s="13">
        <f t="shared" si="3"/>
        <v>4</v>
      </c>
      <c r="J88" s="13">
        <f t="shared" si="4"/>
        <v>24</v>
      </c>
      <c r="K88" s="13"/>
      <c r="L88" s="13">
        <f t="shared" si="5"/>
        <v>180</v>
      </c>
      <c r="M88" s="53" t="s">
        <v>12</v>
      </c>
      <c r="N88" s="14" t="s">
        <v>203</v>
      </c>
      <c r="P88" s="3"/>
    </row>
    <row r="89" spans="1:16" s="2" customFormat="1" ht="17.100000000000001" customHeight="1">
      <c r="A89" s="52"/>
      <c r="B89" s="12" t="s">
        <v>198</v>
      </c>
      <c r="C89" s="12" t="s">
        <v>201</v>
      </c>
      <c r="D89" s="12" t="s">
        <v>202</v>
      </c>
      <c r="E89" s="23" t="s">
        <v>11</v>
      </c>
      <c r="F89" s="24" t="s">
        <v>40</v>
      </c>
      <c r="G89" s="12">
        <v>2</v>
      </c>
      <c r="H89" s="13">
        <f>VLOOKUP(F89,'[1]KOYAS PERFUMARY'!$B$5:$E$126,4,FALSE)</f>
        <v>53</v>
      </c>
      <c r="I89" s="13">
        <f t="shared" si="3"/>
        <v>4</v>
      </c>
      <c r="J89" s="13">
        <f t="shared" si="4"/>
        <v>24</v>
      </c>
      <c r="K89" s="13"/>
      <c r="L89" s="13">
        <f t="shared" si="5"/>
        <v>134</v>
      </c>
      <c r="M89" s="53" t="s">
        <v>4</v>
      </c>
      <c r="N89" s="14" t="s">
        <v>203</v>
      </c>
      <c r="P89" s="3"/>
    </row>
    <row r="90" spans="1:16" s="2" customFormat="1" ht="17.100000000000001" customHeight="1">
      <c r="A90" s="52"/>
      <c r="B90" s="12" t="s">
        <v>198</v>
      </c>
      <c r="C90" s="12" t="s">
        <v>201</v>
      </c>
      <c r="D90" s="12" t="s">
        <v>202</v>
      </c>
      <c r="E90" s="23" t="s">
        <v>11</v>
      </c>
      <c r="F90" s="24" t="s">
        <v>40</v>
      </c>
      <c r="G90" s="12">
        <v>1</v>
      </c>
      <c r="H90" s="13">
        <f>VLOOKUP(F90,'[1]KOYAS PERFUMARY'!$B$5:$D$139,3,FALSE)</f>
        <v>41</v>
      </c>
      <c r="I90" s="13">
        <f t="shared" si="3"/>
        <v>2</v>
      </c>
      <c r="J90" s="13">
        <f t="shared" si="4"/>
        <v>12</v>
      </c>
      <c r="K90" s="13">
        <v>30</v>
      </c>
      <c r="L90" s="13">
        <f t="shared" si="5"/>
        <v>85</v>
      </c>
      <c r="M90" s="53" t="s">
        <v>3</v>
      </c>
      <c r="N90" s="14" t="s">
        <v>203</v>
      </c>
      <c r="P90" s="3"/>
    </row>
    <row r="91" spans="1:16" s="2" customFormat="1" ht="17.100000000000001" customHeight="1">
      <c r="A91" s="52">
        <v>45</v>
      </c>
      <c r="B91" s="12" t="s">
        <v>198</v>
      </c>
      <c r="C91" s="12" t="s">
        <v>204</v>
      </c>
      <c r="D91" s="12" t="s">
        <v>205</v>
      </c>
      <c r="E91" s="23" t="s">
        <v>11</v>
      </c>
      <c r="F91" s="24" t="s">
        <v>206</v>
      </c>
      <c r="G91" s="12">
        <v>5</v>
      </c>
      <c r="H91" s="13">
        <v>53</v>
      </c>
      <c r="I91" s="13">
        <f t="shared" si="3"/>
        <v>10</v>
      </c>
      <c r="J91" s="13">
        <f t="shared" si="4"/>
        <v>60</v>
      </c>
      <c r="K91" s="13"/>
      <c r="L91" s="13">
        <f t="shared" si="5"/>
        <v>335</v>
      </c>
      <c r="M91" s="53" t="s">
        <v>12</v>
      </c>
      <c r="N91" s="14" t="s">
        <v>207</v>
      </c>
      <c r="P91" s="3"/>
    </row>
    <row r="92" spans="1:16" s="2" customFormat="1" ht="17.100000000000001" customHeight="1">
      <c r="A92" s="52"/>
      <c r="B92" s="12" t="s">
        <v>198</v>
      </c>
      <c r="C92" s="12" t="s">
        <v>204</v>
      </c>
      <c r="D92" s="12" t="s">
        <v>205</v>
      </c>
      <c r="E92" s="23" t="s">
        <v>11</v>
      </c>
      <c r="F92" s="24" t="s">
        <v>206</v>
      </c>
      <c r="G92" s="12">
        <v>1</v>
      </c>
      <c r="H92" s="13">
        <v>41</v>
      </c>
      <c r="I92" s="13">
        <f t="shared" si="3"/>
        <v>2</v>
      </c>
      <c r="J92" s="13">
        <f t="shared" si="4"/>
        <v>12</v>
      </c>
      <c r="K92" s="13"/>
      <c r="L92" s="13">
        <f t="shared" si="5"/>
        <v>55</v>
      </c>
      <c r="M92" s="53" t="s">
        <v>4</v>
      </c>
      <c r="N92" s="14" t="s">
        <v>207</v>
      </c>
      <c r="P92" s="3"/>
    </row>
    <row r="93" spans="1:16" s="2" customFormat="1" ht="17.100000000000001" customHeight="1">
      <c r="A93" s="52"/>
      <c r="B93" s="12" t="s">
        <v>198</v>
      </c>
      <c r="C93" s="12" t="s">
        <v>204</v>
      </c>
      <c r="D93" s="12" t="s">
        <v>205</v>
      </c>
      <c r="E93" s="23" t="s">
        <v>11</v>
      </c>
      <c r="F93" s="24" t="s">
        <v>206</v>
      </c>
      <c r="G93" s="12">
        <v>2</v>
      </c>
      <c r="H93" s="13">
        <v>29</v>
      </c>
      <c r="I93" s="13">
        <f t="shared" si="3"/>
        <v>4</v>
      </c>
      <c r="J93" s="13">
        <f t="shared" si="4"/>
        <v>24</v>
      </c>
      <c r="K93" s="13">
        <v>30</v>
      </c>
      <c r="L93" s="13">
        <f t="shared" si="5"/>
        <v>116</v>
      </c>
      <c r="M93" s="53" t="s">
        <v>3</v>
      </c>
      <c r="N93" s="14" t="s">
        <v>207</v>
      </c>
      <c r="P93" s="3"/>
    </row>
    <row r="94" spans="1:16" s="2" customFormat="1" ht="17.100000000000001" customHeight="1">
      <c r="A94" s="52">
        <v>46</v>
      </c>
      <c r="B94" s="12" t="s">
        <v>198</v>
      </c>
      <c r="C94" s="12" t="s">
        <v>208</v>
      </c>
      <c r="D94" s="12" t="s">
        <v>209</v>
      </c>
      <c r="E94" s="23" t="s">
        <v>11</v>
      </c>
      <c r="F94" s="24" t="s">
        <v>210</v>
      </c>
      <c r="G94" s="12">
        <v>10</v>
      </c>
      <c r="H94" s="13">
        <f>VLOOKUP(F94,'[1]KOYAS PERFUMARY'!$B$4:$C$134,2,FALSE)</f>
        <v>158</v>
      </c>
      <c r="I94" s="13">
        <f t="shared" si="3"/>
        <v>20</v>
      </c>
      <c r="J94" s="13">
        <f t="shared" si="4"/>
        <v>120</v>
      </c>
      <c r="K94" s="13"/>
      <c r="L94" s="13">
        <f t="shared" si="5"/>
        <v>1720</v>
      </c>
      <c r="M94" s="53" t="s">
        <v>12</v>
      </c>
      <c r="N94" s="14" t="s">
        <v>211</v>
      </c>
      <c r="P94" s="3"/>
    </row>
    <row r="95" spans="1:16" s="2" customFormat="1" ht="17.100000000000001" customHeight="1">
      <c r="A95" s="52"/>
      <c r="B95" s="12" t="s">
        <v>198</v>
      </c>
      <c r="C95" s="12" t="s">
        <v>208</v>
      </c>
      <c r="D95" s="12" t="s">
        <v>209</v>
      </c>
      <c r="E95" s="23" t="s">
        <v>11</v>
      </c>
      <c r="F95" s="24" t="s">
        <v>210</v>
      </c>
      <c r="G95" s="12">
        <v>22</v>
      </c>
      <c r="H95" s="13">
        <f>VLOOKUP(F95,'[1]KOYAS PERFUMARY'!$B$5:$E$126,4,FALSE)</f>
        <v>82</v>
      </c>
      <c r="I95" s="13">
        <f t="shared" si="3"/>
        <v>44</v>
      </c>
      <c r="J95" s="13">
        <f t="shared" si="4"/>
        <v>264</v>
      </c>
      <c r="K95" s="13">
        <v>30</v>
      </c>
      <c r="L95" s="13">
        <f t="shared" si="5"/>
        <v>2142</v>
      </c>
      <c r="M95" s="53" t="s">
        <v>4</v>
      </c>
      <c r="N95" s="14" t="s">
        <v>211</v>
      </c>
      <c r="P95" s="3"/>
    </row>
    <row r="96" spans="1:16" s="2" customFormat="1" ht="17.100000000000001" customHeight="1">
      <c r="A96" s="52">
        <v>47</v>
      </c>
      <c r="B96" s="12" t="s">
        <v>198</v>
      </c>
      <c r="C96" s="12" t="s">
        <v>212</v>
      </c>
      <c r="D96" s="12" t="s">
        <v>213</v>
      </c>
      <c r="E96" s="23" t="s">
        <v>11</v>
      </c>
      <c r="F96" s="24" t="s">
        <v>214</v>
      </c>
      <c r="G96" s="12">
        <v>16</v>
      </c>
      <c r="H96" s="13">
        <f>VLOOKUP(F96,'[1]KOYAS PERFUMARY'!$B$4:$C$134,2,FALSE)</f>
        <v>70</v>
      </c>
      <c r="I96" s="13">
        <f t="shared" si="3"/>
        <v>32</v>
      </c>
      <c r="J96" s="13">
        <f t="shared" si="4"/>
        <v>192</v>
      </c>
      <c r="K96" s="13"/>
      <c r="L96" s="13">
        <f t="shared" si="5"/>
        <v>1344</v>
      </c>
      <c r="M96" s="53" t="s">
        <v>12</v>
      </c>
      <c r="N96" s="14" t="s">
        <v>215</v>
      </c>
      <c r="P96" s="3"/>
    </row>
    <row r="97" spans="1:16" s="2" customFormat="1" ht="17.100000000000001" customHeight="1">
      <c r="A97" s="52"/>
      <c r="B97" s="12" t="s">
        <v>198</v>
      </c>
      <c r="C97" s="12" t="s">
        <v>212</v>
      </c>
      <c r="D97" s="12" t="s">
        <v>213</v>
      </c>
      <c r="E97" s="23" t="s">
        <v>11</v>
      </c>
      <c r="F97" s="24" t="s">
        <v>214</v>
      </c>
      <c r="G97" s="12">
        <v>25</v>
      </c>
      <c r="H97" s="13">
        <f>VLOOKUP(F97,'[1]KOYAS PERFUMARY'!$B$5:$E$126,4,FALSE)</f>
        <v>46</v>
      </c>
      <c r="I97" s="13">
        <f t="shared" si="3"/>
        <v>50</v>
      </c>
      <c r="J97" s="13">
        <f t="shared" si="4"/>
        <v>300</v>
      </c>
      <c r="K97" s="13"/>
      <c r="L97" s="13">
        <f t="shared" si="5"/>
        <v>1500</v>
      </c>
      <c r="M97" s="53" t="s">
        <v>4</v>
      </c>
      <c r="N97" s="14" t="s">
        <v>215</v>
      </c>
      <c r="P97" s="3"/>
    </row>
    <row r="98" spans="1:16" s="2" customFormat="1" ht="17.100000000000001" customHeight="1">
      <c r="A98" s="52"/>
      <c r="B98" s="12" t="s">
        <v>198</v>
      </c>
      <c r="C98" s="12" t="s">
        <v>212</v>
      </c>
      <c r="D98" s="12" t="s">
        <v>213</v>
      </c>
      <c r="E98" s="23" t="s">
        <v>11</v>
      </c>
      <c r="F98" s="24" t="s">
        <v>214</v>
      </c>
      <c r="G98" s="12">
        <v>1</v>
      </c>
      <c r="H98" s="13">
        <f>VLOOKUP(F98,'[1]KOYAS PERFUMARY'!$B$5:$D$139,3,FALSE)</f>
        <v>35</v>
      </c>
      <c r="I98" s="13">
        <f t="shared" si="3"/>
        <v>2</v>
      </c>
      <c r="J98" s="13">
        <f t="shared" si="4"/>
        <v>12</v>
      </c>
      <c r="K98" s="13">
        <v>30</v>
      </c>
      <c r="L98" s="13">
        <f t="shared" si="5"/>
        <v>79</v>
      </c>
      <c r="M98" s="53" t="s">
        <v>3</v>
      </c>
      <c r="N98" s="14" t="s">
        <v>215</v>
      </c>
      <c r="P98" s="3"/>
    </row>
    <row r="99" spans="1:16" s="2" customFormat="1" ht="17.100000000000001" customHeight="1">
      <c r="A99" s="52">
        <v>48</v>
      </c>
      <c r="B99" s="12" t="s">
        <v>198</v>
      </c>
      <c r="C99" s="12" t="s">
        <v>216</v>
      </c>
      <c r="D99" s="12" t="s">
        <v>217</v>
      </c>
      <c r="E99" s="23" t="s">
        <v>11</v>
      </c>
      <c r="F99" s="24" t="s">
        <v>45</v>
      </c>
      <c r="G99" s="12">
        <v>5</v>
      </c>
      <c r="H99" s="13">
        <f>VLOOKUP(F99,'[1]KOYAS PERFUMARY'!$B$4:$C$134,2,FALSE)</f>
        <v>204</v>
      </c>
      <c r="I99" s="13">
        <f t="shared" si="3"/>
        <v>10</v>
      </c>
      <c r="J99" s="13">
        <f t="shared" si="4"/>
        <v>60</v>
      </c>
      <c r="K99" s="13">
        <v>30</v>
      </c>
      <c r="L99" s="13">
        <f t="shared" si="5"/>
        <v>1120</v>
      </c>
      <c r="M99" s="53" t="s">
        <v>12</v>
      </c>
      <c r="N99" s="14" t="s">
        <v>46</v>
      </c>
      <c r="P99" s="3"/>
    </row>
    <row r="100" spans="1:16" s="2" customFormat="1" ht="17.100000000000001" customHeight="1">
      <c r="A100" s="52">
        <v>49</v>
      </c>
      <c r="B100" s="12" t="s">
        <v>198</v>
      </c>
      <c r="C100" s="12" t="s">
        <v>218</v>
      </c>
      <c r="D100" s="12" t="s">
        <v>219</v>
      </c>
      <c r="E100" s="23" t="s">
        <v>11</v>
      </c>
      <c r="F100" s="24" t="s">
        <v>58</v>
      </c>
      <c r="G100" s="12">
        <v>21</v>
      </c>
      <c r="H100" s="13">
        <v>58</v>
      </c>
      <c r="I100" s="13">
        <f t="shared" si="3"/>
        <v>42</v>
      </c>
      <c r="J100" s="13">
        <f t="shared" si="4"/>
        <v>252</v>
      </c>
      <c r="K100" s="13"/>
      <c r="L100" s="13">
        <f t="shared" si="5"/>
        <v>1512</v>
      </c>
      <c r="M100" s="53" t="s">
        <v>4</v>
      </c>
      <c r="N100" s="14" t="s">
        <v>59</v>
      </c>
      <c r="P100" s="3"/>
    </row>
    <row r="101" spans="1:16" s="2" customFormat="1" ht="17.100000000000001" customHeight="1">
      <c r="A101" s="52"/>
      <c r="B101" s="12" t="s">
        <v>198</v>
      </c>
      <c r="C101" s="12" t="s">
        <v>218</v>
      </c>
      <c r="D101" s="12" t="s">
        <v>219</v>
      </c>
      <c r="E101" s="23" t="s">
        <v>11</v>
      </c>
      <c r="F101" s="24" t="s">
        <v>58</v>
      </c>
      <c r="G101" s="12">
        <v>20</v>
      </c>
      <c r="H101" s="13">
        <v>46</v>
      </c>
      <c r="I101" s="13">
        <f t="shared" si="3"/>
        <v>40</v>
      </c>
      <c r="J101" s="13">
        <f t="shared" si="4"/>
        <v>240</v>
      </c>
      <c r="K101" s="13">
        <v>30</v>
      </c>
      <c r="L101" s="13">
        <f t="shared" si="5"/>
        <v>1230</v>
      </c>
      <c r="M101" s="53" t="s">
        <v>3</v>
      </c>
      <c r="N101" s="14" t="s">
        <v>59</v>
      </c>
      <c r="P101" s="3"/>
    </row>
    <row r="102" spans="1:16" s="2" customFormat="1" ht="17.100000000000001" customHeight="1">
      <c r="A102" s="52">
        <v>50</v>
      </c>
      <c r="B102" s="12" t="s">
        <v>198</v>
      </c>
      <c r="C102" s="12" t="s">
        <v>220</v>
      </c>
      <c r="D102" s="12" t="s">
        <v>221</v>
      </c>
      <c r="E102" s="23" t="s">
        <v>11</v>
      </c>
      <c r="F102" s="24" t="s">
        <v>48</v>
      </c>
      <c r="G102" s="12">
        <v>12</v>
      </c>
      <c r="H102" s="13">
        <f>VLOOKUP(F102,'[1]KOYAS PERFUMARY'!$B$4:$C$134,2,FALSE)</f>
        <v>146</v>
      </c>
      <c r="I102" s="13">
        <f t="shared" si="3"/>
        <v>24</v>
      </c>
      <c r="J102" s="13">
        <f t="shared" si="4"/>
        <v>144</v>
      </c>
      <c r="K102" s="13"/>
      <c r="L102" s="13">
        <f t="shared" si="5"/>
        <v>1920</v>
      </c>
      <c r="M102" s="53" t="s">
        <v>12</v>
      </c>
      <c r="N102" s="14" t="s">
        <v>49</v>
      </c>
      <c r="P102" s="3"/>
    </row>
    <row r="103" spans="1:16" s="2" customFormat="1" ht="17.100000000000001" customHeight="1">
      <c r="A103" s="52"/>
      <c r="B103" s="12" t="s">
        <v>198</v>
      </c>
      <c r="C103" s="12" t="s">
        <v>220</v>
      </c>
      <c r="D103" s="12" t="s">
        <v>221</v>
      </c>
      <c r="E103" s="23" t="s">
        <v>11</v>
      </c>
      <c r="F103" s="24" t="s">
        <v>48</v>
      </c>
      <c r="G103" s="12">
        <v>4</v>
      </c>
      <c r="H103" s="13">
        <f>VLOOKUP(F103,'[1]KOYAS PERFUMARY'!$B$5:$E$126,4,FALSE)</f>
        <v>93</v>
      </c>
      <c r="I103" s="13">
        <f t="shared" si="3"/>
        <v>8</v>
      </c>
      <c r="J103" s="13">
        <f t="shared" si="4"/>
        <v>48</v>
      </c>
      <c r="K103" s="13">
        <v>30</v>
      </c>
      <c r="L103" s="13">
        <f t="shared" si="5"/>
        <v>458</v>
      </c>
      <c r="M103" s="53" t="s">
        <v>4</v>
      </c>
      <c r="N103" s="14" t="s">
        <v>49</v>
      </c>
      <c r="P103" s="3"/>
    </row>
    <row r="104" spans="1:16" s="2" customFormat="1" ht="17.100000000000001" customHeight="1">
      <c r="A104" s="52">
        <v>51</v>
      </c>
      <c r="B104" s="12" t="s">
        <v>198</v>
      </c>
      <c r="C104" s="12" t="s">
        <v>222</v>
      </c>
      <c r="D104" s="12" t="s">
        <v>223</v>
      </c>
      <c r="E104" s="23" t="s">
        <v>11</v>
      </c>
      <c r="F104" s="24" t="s">
        <v>47</v>
      </c>
      <c r="G104" s="12">
        <v>3</v>
      </c>
      <c r="H104" s="13">
        <f>VLOOKUP(F104,'[1]KOYAS PERFUMARY'!$B$4:$C$134,2,FALSE)</f>
        <v>111</v>
      </c>
      <c r="I104" s="13">
        <f t="shared" si="3"/>
        <v>6</v>
      </c>
      <c r="J104" s="13">
        <f t="shared" si="4"/>
        <v>36</v>
      </c>
      <c r="K104" s="13"/>
      <c r="L104" s="13">
        <f t="shared" si="5"/>
        <v>375</v>
      </c>
      <c r="M104" s="53" t="s">
        <v>12</v>
      </c>
      <c r="N104" s="14" t="s">
        <v>61</v>
      </c>
      <c r="P104" s="3"/>
    </row>
    <row r="105" spans="1:16" s="2" customFormat="1" ht="17.100000000000001" customHeight="1">
      <c r="A105" s="52"/>
      <c r="B105" s="12" t="s">
        <v>198</v>
      </c>
      <c r="C105" s="12" t="s">
        <v>222</v>
      </c>
      <c r="D105" s="12" t="s">
        <v>223</v>
      </c>
      <c r="E105" s="23" t="s">
        <v>11</v>
      </c>
      <c r="F105" s="24" t="s">
        <v>47</v>
      </c>
      <c r="G105" s="12">
        <v>51</v>
      </c>
      <c r="H105" s="13">
        <f>VLOOKUP(F105,'[1]KOYAS PERFUMARY'!$B$5:$D$139,3,FALSE)</f>
        <v>58</v>
      </c>
      <c r="I105" s="13">
        <f t="shared" si="3"/>
        <v>102</v>
      </c>
      <c r="J105" s="13">
        <f t="shared" si="4"/>
        <v>612</v>
      </c>
      <c r="K105" s="13">
        <v>30</v>
      </c>
      <c r="L105" s="13">
        <f t="shared" si="5"/>
        <v>3702</v>
      </c>
      <c r="M105" s="53" t="s">
        <v>3</v>
      </c>
      <c r="N105" s="14" t="s">
        <v>61</v>
      </c>
      <c r="P105" s="3"/>
    </row>
    <row r="106" spans="1:16" s="2" customFormat="1" ht="17.100000000000001" customHeight="1">
      <c r="A106" s="52">
        <v>52</v>
      </c>
      <c r="B106" s="12" t="s">
        <v>198</v>
      </c>
      <c r="C106" s="12" t="s">
        <v>224</v>
      </c>
      <c r="D106" s="12" t="s">
        <v>23</v>
      </c>
      <c r="E106" s="23" t="s">
        <v>11</v>
      </c>
      <c r="F106" s="26" t="s">
        <v>225</v>
      </c>
      <c r="G106" s="12">
        <v>26</v>
      </c>
      <c r="H106" s="13">
        <f>VLOOKUP(F106,'[1]KOYAS PERFUMARY'!$B$4:$C$134,2,FALSE)</f>
        <v>204</v>
      </c>
      <c r="I106" s="13">
        <f t="shared" si="3"/>
        <v>52</v>
      </c>
      <c r="J106" s="13">
        <f t="shared" si="4"/>
        <v>312</v>
      </c>
      <c r="K106" s="13"/>
      <c r="L106" s="13">
        <f t="shared" si="5"/>
        <v>5668</v>
      </c>
      <c r="M106" s="53" t="s">
        <v>12</v>
      </c>
      <c r="N106" s="14" t="s">
        <v>226</v>
      </c>
      <c r="P106" s="3"/>
    </row>
    <row r="107" spans="1:16" s="2" customFormat="1" ht="17.100000000000001" customHeight="1">
      <c r="A107" s="52"/>
      <c r="B107" s="12" t="s">
        <v>198</v>
      </c>
      <c r="C107" s="12" t="s">
        <v>224</v>
      </c>
      <c r="D107" s="12" t="s">
        <v>23</v>
      </c>
      <c r="E107" s="23" t="s">
        <v>11</v>
      </c>
      <c r="F107" s="26" t="s">
        <v>225</v>
      </c>
      <c r="G107" s="12">
        <v>1</v>
      </c>
      <c r="H107" s="13">
        <f>VLOOKUP(F107,'[1]KOYAS PERFUMARY'!$B$5:$E$126,4,FALSE)</f>
        <v>111</v>
      </c>
      <c r="I107" s="13">
        <f t="shared" si="3"/>
        <v>2</v>
      </c>
      <c r="J107" s="13">
        <f t="shared" si="4"/>
        <v>12</v>
      </c>
      <c r="K107" s="13">
        <v>30</v>
      </c>
      <c r="L107" s="13">
        <f t="shared" si="5"/>
        <v>155</v>
      </c>
      <c r="M107" s="53" t="s">
        <v>4</v>
      </c>
      <c r="N107" s="14" t="s">
        <v>226</v>
      </c>
      <c r="P107" s="3"/>
    </row>
    <row r="108" spans="1:16" s="2" customFormat="1" ht="17.100000000000001" customHeight="1">
      <c r="A108" s="54" t="s">
        <v>227</v>
      </c>
      <c r="B108" s="44"/>
      <c r="C108" s="44"/>
      <c r="D108" s="44"/>
      <c r="E108" s="44"/>
      <c r="F108" s="44"/>
      <c r="G108" s="44"/>
      <c r="H108" s="44"/>
      <c r="I108" s="44"/>
      <c r="J108" s="44"/>
      <c r="K108" s="45"/>
      <c r="L108" s="27">
        <f>SUM(L4:L107)</f>
        <v>122745</v>
      </c>
      <c r="M108" s="55"/>
      <c r="N108" s="28"/>
      <c r="P108" s="3"/>
    </row>
    <row r="109" spans="1:16" s="2" customFormat="1" ht="17.100000000000001" customHeight="1" thickBot="1">
      <c r="A109" s="56"/>
      <c r="B109" s="57"/>
      <c r="C109" s="57"/>
      <c r="D109" s="57"/>
      <c r="E109" s="57"/>
      <c r="F109" s="58"/>
      <c r="G109" s="22">
        <f>SUM(G4:G107)</f>
        <v>1043</v>
      </c>
      <c r="H109" s="59"/>
      <c r="I109" s="59"/>
      <c r="J109" s="59"/>
      <c r="K109" s="59"/>
      <c r="L109" s="59"/>
      <c r="M109" s="60"/>
      <c r="N109"/>
      <c r="P109" s="3"/>
    </row>
    <row r="110" spans="1:16">
      <c r="A110" s="29" t="s">
        <v>26</v>
      </c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1"/>
    </row>
    <row r="111" spans="1:16" ht="15.75" thickBot="1">
      <c r="A111" s="32" t="s">
        <v>64</v>
      </c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4"/>
    </row>
    <row r="112" spans="1:16" ht="37.5" customHeight="1" thickBot="1">
      <c r="A112" s="35" t="s">
        <v>27</v>
      </c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7"/>
    </row>
  </sheetData>
  <sortState ref="B4:N65">
    <sortCondition ref="B4:B65"/>
    <sortCondition ref="C4:C65"/>
  </sortState>
  <mergeCells count="8">
    <mergeCell ref="A110:M110"/>
    <mergeCell ref="A111:M111"/>
    <mergeCell ref="A112:M112"/>
    <mergeCell ref="A1:G1"/>
    <mergeCell ref="A2:G2"/>
    <mergeCell ref="H1:M1"/>
    <mergeCell ref="H2:M2"/>
    <mergeCell ref="A108:K108"/>
  </mergeCells>
  <pageMargins left="0.27559055118110237" right="0.11811023622047245" top="0.4" bottom="0.62" header="0.23" footer="0.32"/>
  <pageSetup paperSize="9" scale="85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Q5"/>
  <sheetViews>
    <sheetView workbookViewId="0">
      <selection activeCell="J15" sqref="J15:J16"/>
    </sheetView>
  </sheetViews>
  <sheetFormatPr defaultRowHeight="15"/>
  <cols>
    <col min="1" max="1" width="3.42578125" style="6" bestFit="1" customWidth="1"/>
    <col min="2" max="2" width="10.7109375" style="6" bestFit="1" customWidth="1"/>
    <col min="3" max="3" width="11.7109375" style="6" bestFit="1" customWidth="1"/>
    <col min="4" max="4" width="8.28515625" style="6" bestFit="1" customWidth="1"/>
    <col min="5" max="5" width="6.42578125" style="6" bestFit="1" customWidth="1"/>
    <col min="6" max="6" width="13.140625" style="6" bestFit="1" customWidth="1"/>
    <col min="7" max="7" width="5.42578125" style="6" bestFit="1" customWidth="1"/>
    <col min="8" max="8" width="6.5703125" style="6" bestFit="1" customWidth="1"/>
    <col min="9" max="9" width="5.5703125" style="6" bestFit="1" customWidth="1"/>
    <col min="10" max="10" width="7.140625" style="6" bestFit="1" customWidth="1"/>
    <col min="11" max="11" width="6.42578125" style="6" bestFit="1" customWidth="1"/>
    <col min="12" max="12" width="7.5703125" style="6" bestFit="1" customWidth="1"/>
    <col min="13" max="13" width="11" style="6" bestFit="1" customWidth="1"/>
    <col min="14" max="14" width="15.42578125" style="6" bestFit="1" customWidth="1"/>
    <col min="15" max="16" width="9.140625" style="6"/>
    <col min="17" max="17" width="17.7109375" style="6" bestFit="1" customWidth="1"/>
    <col min="18" max="16384" width="9.140625" style="6"/>
  </cols>
  <sheetData>
    <row r="2" spans="1:17">
      <c r="A2" s="4" t="s">
        <v>15</v>
      </c>
      <c r="B2" s="4" t="s">
        <v>0</v>
      </c>
      <c r="C2" s="4" t="s">
        <v>16</v>
      </c>
      <c r="D2" s="4" t="s">
        <v>20</v>
      </c>
      <c r="E2" s="4" t="s">
        <v>9</v>
      </c>
      <c r="F2" s="4" t="s">
        <v>10</v>
      </c>
      <c r="G2" s="4" t="s">
        <v>1</v>
      </c>
      <c r="H2" s="5" t="s">
        <v>2</v>
      </c>
      <c r="I2" s="5" t="s">
        <v>5</v>
      </c>
      <c r="J2" s="5" t="s">
        <v>6</v>
      </c>
      <c r="K2" s="5" t="s">
        <v>7</v>
      </c>
      <c r="L2" s="5" t="s">
        <v>8</v>
      </c>
      <c r="M2" s="4" t="s">
        <v>17</v>
      </c>
      <c r="N2" s="4" t="s">
        <v>13</v>
      </c>
    </row>
    <row r="3" spans="1:17" s="10" customFormat="1" ht="15.95" customHeight="1">
      <c r="A3" s="7">
        <v>22</v>
      </c>
      <c r="B3" s="8" t="s">
        <v>21</v>
      </c>
      <c r="C3" s="8" t="s">
        <v>22</v>
      </c>
      <c r="D3" s="8" t="s">
        <v>23</v>
      </c>
      <c r="E3" s="8" t="s">
        <v>11</v>
      </c>
      <c r="F3" s="8" t="s">
        <v>18</v>
      </c>
      <c r="G3" s="8">
        <v>11</v>
      </c>
      <c r="H3" s="9">
        <f>VLOOKUP(F3,'[2]KOYAS PERFUMARY'!$B$5:$F$120,5,FALSE)</f>
        <v>140</v>
      </c>
      <c r="I3" s="9">
        <f>G3*2</f>
        <v>22</v>
      </c>
      <c r="J3" s="9">
        <f>G3*12</f>
        <v>132</v>
      </c>
      <c r="K3" s="9"/>
      <c r="L3" s="9">
        <f>G3*H3+I3+J3+K3</f>
        <v>1694</v>
      </c>
      <c r="M3" s="8" t="s">
        <v>12</v>
      </c>
      <c r="N3" s="8" t="s">
        <v>19</v>
      </c>
    </row>
    <row r="4" spans="1:17" s="10" customFormat="1" ht="15.95" customHeight="1">
      <c r="A4" s="7"/>
      <c r="B4" s="8" t="s">
        <v>21</v>
      </c>
      <c r="C4" s="8" t="s">
        <v>22</v>
      </c>
      <c r="D4" s="8" t="s">
        <v>23</v>
      </c>
      <c r="E4" s="8" t="s">
        <v>11</v>
      </c>
      <c r="F4" s="8" t="s">
        <v>18</v>
      </c>
      <c r="G4" s="8">
        <v>7</v>
      </c>
      <c r="H4" s="9">
        <f>VLOOKUP(F4,'[2]KOYAS PERFUMARY'!$B$5:$H$119,7,FALSE)</f>
        <v>87</v>
      </c>
      <c r="I4" s="9">
        <f>G4*2</f>
        <v>14</v>
      </c>
      <c r="J4" s="9">
        <f>G4*12</f>
        <v>84</v>
      </c>
      <c r="K4" s="9"/>
      <c r="L4" s="9">
        <f>G4*H4+I4+J4+K4</f>
        <v>707</v>
      </c>
      <c r="M4" s="8" t="s">
        <v>4</v>
      </c>
      <c r="N4" s="8" t="s">
        <v>19</v>
      </c>
      <c r="Q4" s="10" t="s">
        <v>25</v>
      </c>
    </row>
    <row r="5" spans="1:17" s="10" customFormat="1" ht="15.95" customHeight="1">
      <c r="A5" s="7"/>
      <c r="B5" s="8" t="s">
        <v>21</v>
      </c>
      <c r="C5" s="8" t="s">
        <v>22</v>
      </c>
      <c r="D5" s="8" t="s">
        <v>23</v>
      </c>
      <c r="E5" s="8" t="s">
        <v>11</v>
      </c>
      <c r="F5" s="8" t="s">
        <v>18</v>
      </c>
      <c r="G5" s="8">
        <v>20</v>
      </c>
      <c r="H5" s="9">
        <f>VLOOKUP(F5,'[2]KOYAS PERFUMARY'!$B$4:$G$120,6,FALSE)</f>
        <v>70</v>
      </c>
      <c r="I5" s="9">
        <f>G5*2</f>
        <v>40</v>
      </c>
      <c r="J5" s="9">
        <f>G5*12</f>
        <v>240</v>
      </c>
      <c r="K5" s="9">
        <v>30</v>
      </c>
      <c r="L5" s="9">
        <f>G5*H5+I5+J5+K5</f>
        <v>1710</v>
      </c>
      <c r="M5" s="8" t="s">
        <v>3</v>
      </c>
      <c r="N5" s="8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2024-11-11T07:21:02Z</cp:lastPrinted>
  <dcterms:created xsi:type="dcterms:W3CDTF">2022-12-05T07:14:18Z</dcterms:created>
  <dcterms:modified xsi:type="dcterms:W3CDTF">2024-11-11T07:21:03Z</dcterms:modified>
</cp:coreProperties>
</file>