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Invoice!$A$3:$P$65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5" i="1"/>
  <c r="J63"/>
  <c r="I63"/>
  <c r="H63"/>
  <c r="L63" s="1"/>
  <c r="J62"/>
  <c r="I62"/>
  <c r="H62"/>
  <c r="L62" s="1"/>
  <c r="J61"/>
  <c r="I61"/>
  <c r="H61"/>
  <c r="L61" s="1"/>
  <c r="J60"/>
  <c r="I60"/>
  <c r="H60"/>
  <c r="L60" s="1"/>
  <c r="J59"/>
  <c r="I59"/>
  <c r="H59"/>
  <c r="L59" s="1"/>
  <c r="J58"/>
  <c r="I58"/>
  <c r="H58"/>
  <c r="L58" s="1"/>
  <c r="J57"/>
  <c r="I57"/>
  <c r="H57"/>
  <c r="L57" s="1"/>
  <c r="J56"/>
  <c r="I56"/>
  <c r="H56"/>
  <c r="L56" s="1"/>
  <c r="J55"/>
  <c r="I55"/>
  <c r="H55"/>
  <c r="L55" s="1"/>
  <c r="J54"/>
  <c r="I54"/>
  <c r="H54"/>
  <c r="L54" s="1"/>
  <c r="J53"/>
  <c r="I53"/>
  <c r="H53"/>
  <c r="L53" s="1"/>
  <c r="J52"/>
  <c r="I52"/>
  <c r="H52"/>
  <c r="L52" s="1"/>
  <c r="J51"/>
  <c r="I51"/>
  <c r="H51"/>
  <c r="L51" s="1"/>
  <c r="J50"/>
  <c r="I50"/>
  <c r="H50"/>
  <c r="L50" s="1"/>
  <c r="J49"/>
  <c r="I49"/>
  <c r="L49" s="1"/>
  <c r="J48"/>
  <c r="I48"/>
  <c r="L48" s="1"/>
  <c r="J47"/>
  <c r="I47"/>
  <c r="L47" s="1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L30" s="1"/>
  <c r="J29"/>
  <c r="I29"/>
  <c r="H29"/>
  <c r="J28"/>
  <c r="I28"/>
  <c r="H28"/>
  <c r="L28" s="1"/>
  <c r="J27"/>
  <c r="I27"/>
  <c r="H27"/>
  <c r="J26"/>
  <c r="I26"/>
  <c r="J25"/>
  <c r="I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J18"/>
  <c r="I18"/>
  <c r="J17"/>
  <c r="I17"/>
  <c r="H17"/>
  <c r="J16"/>
  <c r="I16"/>
  <c r="H16"/>
  <c r="J15"/>
  <c r="I15"/>
  <c r="H15"/>
  <c r="J14"/>
  <c r="I14"/>
  <c r="L14" s="1"/>
  <c r="H14"/>
  <c r="J13"/>
  <c r="I13"/>
  <c r="H13"/>
  <c r="J12"/>
  <c r="I12"/>
  <c r="L12" s="1"/>
  <c r="H12"/>
  <c r="J11"/>
  <c r="I11"/>
  <c r="H11"/>
  <c r="J10"/>
  <c r="I10"/>
  <c r="L10" s="1"/>
  <c r="H10"/>
  <c r="J9"/>
  <c r="I9"/>
  <c r="H9"/>
  <c r="J8"/>
  <c r="I8"/>
  <c r="H8"/>
  <c r="J7"/>
  <c r="I7"/>
  <c r="H7"/>
  <c r="L7" s="1"/>
  <c r="J6"/>
  <c r="I6"/>
  <c r="H6"/>
  <c r="L6" s="1"/>
  <c r="J5"/>
  <c r="I5"/>
  <c r="H5"/>
  <c r="L5" s="1"/>
  <c r="J4"/>
  <c r="I4"/>
  <c r="H4"/>
  <c r="L4" s="1"/>
  <c r="L16" l="1"/>
  <c r="L31"/>
  <c r="L33"/>
  <c r="L43"/>
  <c r="L8"/>
  <c r="L9"/>
  <c r="L11"/>
  <c r="L13"/>
  <c r="L15"/>
  <c r="L17"/>
  <c r="L18"/>
  <c r="L19"/>
  <c r="L21"/>
  <c r="L23"/>
  <c r="L25"/>
  <c r="L26"/>
  <c r="L27"/>
  <c r="L29"/>
  <c r="L32"/>
  <c r="L34"/>
  <c r="L36"/>
  <c r="L38"/>
  <c r="L40"/>
  <c r="L42"/>
  <c r="L44"/>
  <c r="L46"/>
  <c r="L35"/>
  <c r="L37"/>
  <c r="L39"/>
  <c r="L41"/>
  <c r="L45"/>
  <c r="L64"/>
  <c r="J5" i="2"/>
  <c r="I5"/>
  <c r="H5"/>
  <c r="L5" s="1"/>
  <c r="J4"/>
  <c r="I4"/>
  <c r="H4"/>
  <c r="J3"/>
  <c r="I3"/>
  <c r="H3"/>
  <c r="L3" s="1"/>
  <c r="L4" l="1"/>
</calcChain>
</file>

<file path=xl/sharedStrings.xml><?xml version="1.0" encoding="utf-8"?>
<sst xmlns="http://schemas.openxmlformats.org/spreadsheetml/2006/main" count="477" uniqueCount="156">
  <si>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</si>
  <si>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</si>
  <si>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</si>
  <si>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</si>
  <si>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</si>
  <si>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</si>
  <si>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</si>
  <si>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</si>
  <si>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</si>
  <si>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</si>
  <si>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</si>
  <si>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</si>
  <si>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</si>
  <si>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</si>
  <si>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</si>
  <si>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</si>
  <si>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</si>
  <si>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</si>
  <si>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</si>
  <si>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</si>
  <si>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</si>
  <si>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</si>
  <si>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</si>
  <si>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</si>
  <si>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</si>
  <si>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</si>
  <si>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</si>
  <si>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</si>
  <si>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</si>
  <si>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</si>
  <si>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K L ASSOCIATES</t>
  </si>
  <si>
    <t>SANKAR TRADERS</t>
  </si>
  <si>
    <t xml:space="preserve">VIRENDRA FOODS AND AGENCIES </t>
  </si>
  <si>
    <t>Declaration � Kindly verify and confirm before 20/03/2025</t>
  </si>
  <si>
    <t>01/2/2025</t>
  </si>
  <si>
    <t>PL/JA/24625</t>
  </si>
  <si>
    <t>900</t>
  </si>
  <si>
    <t>BRAHMAGIRI</t>
  </si>
  <si>
    <t>PL/JA/24627</t>
  </si>
  <si>
    <t>899</t>
  </si>
  <si>
    <t>JALESWAR</t>
  </si>
  <si>
    <t>B J TRADING CO</t>
  </si>
  <si>
    <t>PL/JA/24641</t>
  </si>
  <si>
    <t>905</t>
  </si>
  <si>
    <t>UDALA</t>
  </si>
  <si>
    <t>SHREE KRISHNA ENTERPRISES</t>
  </si>
  <si>
    <t>PL/JA/24642</t>
  </si>
  <si>
    <t>896</t>
  </si>
  <si>
    <t>NILAGIRI</t>
  </si>
  <si>
    <t>SHREE JAGANNATH AGENCY</t>
  </si>
  <si>
    <t>PL/JA/24674</t>
  </si>
  <si>
    <t>904</t>
  </si>
  <si>
    <t>BALIGUDA</t>
  </si>
  <si>
    <t>PL/JA/24897</t>
  </si>
  <si>
    <t>897</t>
  </si>
  <si>
    <t>TIKABALI</t>
  </si>
  <si>
    <t>LAKSHMINARAYAN TIADI</t>
  </si>
  <si>
    <t>05/2/2025</t>
  </si>
  <si>
    <t>PL/JA/24942</t>
  </si>
  <si>
    <t>898</t>
  </si>
  <si>
    <t>JAGATSINGHPUR</t>
  </si>
  <si>
    <t>06/2/2025</t>
  </si>
  <si>
    <t>PL/JA/25052</t>
  </si>
  <si>
    <t>914</t>
  </si>
  <si>
    <t>NUAPATNA</t>
  </si>
  <si>
    <t>PL/JA/25215</t>
  </si>
  <si>
    <t>915</t>
  </si>
  <si>
    <t>BALASORE</t>
  </si>
  <si>
    <t xml:space="preserve">PARIDA AGARBATTI </t>
  </si>
  <si>
    <t>07/2/2025</t>
  </si>
  <si>
    <t>PL/JA/25154</t>
  </si>
  <si>
    <t>919</t>
  </si>
  <si>
    <t>BETANOTI</t>
  </si>
  <si>
    <t>08/2/2025</t>
  </si>
  <si>
    <t>PL/JA/25264</t>
  </si>
  <si>
    <t>923</t>
  </si>
  <si>
    <t>FIRINGI BAZAR</t>
  </si>
  <si>
    <t>PL/JA/25265</t>
  </si>
  <si>
    <t>926</t>
  </si>
  <si>
    <t>KHURDA</t>
  </si>
  <si>
    <t>PL/JA/25277</t>
  </si>
  <si>
    <t>918</t>
  </si>
  <si>
    <t>PL/JA/25356</t>
  </si>
  <si>
    <t>925</t>
  </si>
  <si>
    <t>BARIPADA</t>
  </si>
  <si>
    <t>BISHNU CHARAN MOHANTY</t>
  </si>
  <si>
    <t>11/2/2025</t>
  </si>
  <si>
    <t>PL/JA/25368</t>
  </si>
  <si>
    <t>922</t>
  </si>
  <si>
    <t>CHHENAPADI</t>
  </si>
  <si>
    <t>PL/JA/25406</t>
  </si>
  <si>
    <t>924</t>
  </si>
  <si>
    <t>OMM STORE</t>
  </si>
  <si>
    <t>PL/JA/25414</t>
  </si>
  <si>
    <t>932</t>
  </si>
  <si>
    <t>SORO</t>
  </si>
  <si>
    <t>BRAHMA TRADERS</t>
  </si>
  <si>
    <t>PL/JA/25425</t>
  </si>
  <si>
    <t>929</t>
  </si>
  <si>
    <t>RAJ SUNAKHALA</t>
  </si>
  <si>
    <t>12/2/2025</t>
  </si>
  <si>
    <t>PL/JA/25641</t>
  </si>
  <si>
    <t>937</t>
  </si>
  <si>
    <t>DASPALLA</t>
  </si>
  <si>
    <t>HARIPRIYA AGENCY</t>
  </si>
  <si>
    <t>13/2/2025</t>
  </si>
  <si>
    <t>PL/JA/25532</t>
  </si>
  <si>
    <t>933</t>
  </si>
  <si>
    <t>14/2/2025</t>
  </si>
  <si>
    <t>PL/JA/25595</t>
  </si>
  <si>
    <t>934</t>
  </si>
  <si>
    <t>BALIAPAL</t>
  </si>
  <si>
    <t>17/2/2025</t>
  </si>
  <si>
    <t>PL/JA/25868</t>
  </si>
  <si>
    <t>943</t>
  </si>
  <si>
    <t>20/2/2025</t>
  </si>
  <si>
    <t>PL/JA/26108</t>
  </si>
  <si>
    <t>952</t>
  </si>
  <si>
    <t>SHARMA AGENCY</t>
  </si>
  <si>
    <t>22/2/2025</t>
  </si>
  <si>
    <t>PL/JA/26246</t>
  </si>
  <si>
    <t>959</t>
  </si>
  <si>
    <t>JHUMPURA</t>
  </si>
  <si>
    <t>PL/JA/26286</t>
  </si>
  <si>
    <t>961</t>
  </si>
  <si>
    <t>RUPSA</t>
  </si>
  <si>
    <t>PL/JA/26328</t>
  </si>
  <si>
    <t>960</t>
  </si>
  <si>
    <t>THAKURMUNDA</t>
  </si>
  <si>
    <t>LIZARANI TRADERS</t>
  </si>
  <si>
    <t>24/2/2025</t>
  </si>
  <si>
    <t>PL/JA/26407</t>
  </si>
  <si>
    <t>965</t>
  </si>
  <si>
    <t>25/2/2025</t>
  </si>
  <si>
    <t>PL/JA/26440</t>
  </si>
  <si>
    <t>968</t>
  </si>
  <si>
    <t>PL/JA/26481</t>
  </si>
  <si>
    <t>964</t>
  </si>
  <si>
    <t>KHUNTA</t>
  </si>
  <si>
    <t>28/2/2025</t>
  </si>
  <si>
    <t>PL/JA/26715</t>
  </si>
  <si>
    <t>m</t>
  </si>
  <si>
    <t>DAS AND SON SHYAMSUNDARPUR</t>
  </si>
  <si>
    <t>(RUPEES FORTY NINE THOUSAND TWO HUNDRED SEVEN ONLY)</t>
  </si>
  <si>
    <t>MAHALAXMI AND MAHALAXMI</t>
  </si>
  <si>
    <t>BIRAT TRADING</t>
  </si>
  <si>
    <t>SAI SWADESI SEVA KENDRA</t>
  </si>
  <si>
    <t>NATH VARIETY STORE</t>
  </si>
  <si>
    <t>JAY DURGA AGENCY</t>
  </si>
  <si>
    <t>SANTOSHI MAA DHOOP SHOP</t>
  </si>
  <si>
    <t>MAA TARINI AGENCY</t>
  </si>
  <si>
    <t>JAGANNATH ENTERPRISES</t>
  </si>
  <si>
    <t>SRIKRUSHNA AGENCYS</t>
  </si>
  <si>
    <t>KUNA DALAI</t>
  </si>
  <si>
    <t xml:space="preserve">MAA MANGALA </t>
  </si>
  <si>
    <t>Bill Date: 28/02/2025
Bill NO :  37425
Total Amount: 49207.00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</si>
</sst>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6</xdr:col>
      <xdr:colOff>323850</xdr:colOff>
      <xdr:row>0</xdr:row>
      <xdr:rowOff>838201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105274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workbookViewId="0">
      <selection activeCell="V18" sqref="V18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8" width="7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1.425781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35"/>
      <c r="B1" s="36"/>
      <c r="C1" s="36"/>
      <c r="D1" s="36"/>
      <c r="E1" s="36"/>
      <c r="F1" s="36"/>
      <c r="G1" s="36"/>
      <c r="H1" s="36" t="s">
        <v>14</v>
      </c>
      <c r="I1" s="36"/>
      <c r="J1" s="36"/>
      <c r="K1" s="36"/>
      <c r="L1" s="36"/>
      <c r="M1" s="40"/>
    </row>
    <row r="2" spans="1:20" ht="77.25" customHeight="1" thickBot="1">
      <c r="A2" s="37" t="s">
        <v>24</v>
      </c>
      <c r="B2" s="38"/>
      <c r="C2" s="38"/>
      <c r="D2" s="38"/>
      <c r="E2" s="38"/>
      <c r="F2" s="38"/>
      <c r="G2" s="39"/>
      <c r="H2" s="36" t="s">
        <v>155</v>
      </c>
      <c r="I2" s="36"/>
      <c r="J2" s="36"/>
      <c r="K2" s="36"/>
      <c r="L2" s="36"/>
      <c r="M2" s="40"/>
      <c r="N2" s="9"/>
      <c r="P2" s="9"/>
    </row>
    <row r="3" spans="1:20" s="16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2" t="s">
        <v>10</v>
      </c>
      <c r="G3" s="11" t="s">
        <v>1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4" t="s">
        <v>17</v>
      </c>
      <c r="N3" s="15" t="s">
        <v>13</v>
      </c>
      <c r="P3" s="1"/>
      <c r="T3" s="1"/>
    </row>
    <row r="4" spans="1:20" s="16" customFormat="1" ht="15" customHeight="1">
      <c r="A4" s="22">
        <v>1</v>
      </c>
      <c r="B4" s="23" t="s">
        <v>34</v>
      </c>
      <c r="C4" s="23" t="s">
        <v>35</v>
      </c>
      <c r="D4" s="23" t="s">
        <v>36</v>
      </c>
      <c r="E4" s="24" t="s">
        <v>11</v>
      </c>
      <c r="F4" s="23" t="s">
        <v>37</v>
      </c>
      <c r="G4" s="23">
        <v>5</v>
      </c>
      <c r="H4" s="25">
        <f>VLOOKUP(F4,'[1]KOYAS PERFUMARY'!$B$4:$C$142,2,FALSE)</f>
        <v>125</v>
      </c>
      <c r="I4" s="25">
        <f t="shared" ref="I4:I63" si="0">G4*2</f>
        <v>10</v>
      </c>
      <c r="J4" s="25">
        <f t="shared" ref="J4:J63" si="1">G4*12</f>
        <v>60</v>
      </c>
      <c r="K4" s="25"/>
      <c r="L4" s="25">
        <f t="shared" ref="L4:L63" si="2">G4*H4+I4+J4+K4</f>
        <v>695</v>
      </c>
      <c r="M4" s="23" t="s">
        <v>12</v>
      </c>
      <c r="N4" s="24" t="s">
        <v>153</v>
      </c>
      <c r="P4" s="1"/>
      <c r="S4" s="1"/>
      <c r="T4" s="1"/>
    </row>
    <row r="5" spans="1:20" s="16" customFormat="1" ht="15" customHeight="1">
      <c r="A5" s="22"/>
      <c r="B5" s="23" t="s">
        <v>34</v>
      </c>
      <c r="C5" s="23" t="s">
        <v>35</v>
      </c>
      <c r="D5" s="23" t="s">
        <v>36</v>
      </c>
      <c r="E5" s="24" t="s">
        <v>11</v>
      </c>
      <c r="F5" s="23" t="s">
        <v>37</v>
      </c>
      <c r="G5" s="23">
        <v>1</v>
      </c>
      <c r="H5" s="25">
        <f>VLOOKUP(F5,'[1]KOYAS PERFUMARY'!$B$4:$E$139,4,FALSE)</f>
        <v>70</v>
      </c>
      <c r="I5" s="25">
        <f t="shared" si="0"/>
        <v>2</v>
      </c>
      <c r="J5" s="25">
        <f t="shared" si="1"/>
        <v>12</v>
      </c>
      <c r="K5" s="25"/>
      <c r="L5" s="25">
        <f t="shared" si="2"/>
        <v>84</v>
      </c>
      <c r="M5" s="23" t="s">
        <v>4</v>
      </c>
      <c r="N5" s="24" t="s">
        <v>153</v>
      </c>
      <c r="P5" s="1"/>
      <c r="S5" s="1"/>
      <c r="T5" s="1"/>
    </row>
    <row r="6" spans="1:20" s="16" customFormat="1" ht="15" customHeight="1">
      <c r="A6" s="22"/>
      <c r="B6" s="23" t="s">
        <v>34</v>
      </c>
      <c r="C6" s="23" t="s">
        <v>35</v>
      </c>
      <c r="D6" s="23" t="s">
        <v>36</v>
      </c>
      <c r="E6" s="24" t="s">
        <v>11</v>
      </c>
      <c r="F6" s="23" t="s">
        <v>37</v>
      </c>
      <c r="G6" s="23">
        <v>11</v>
      </c>
      <c r="H6" s="25">
        <f>VLOOKUP(F6,'[1]KOYAS PERFUMARY'!$B$4:$D$134,3,FALSE)</f>
        <v>65</v>
      </c>
      <c r="I6" s="25">
        <f t="shared" si="0"/>
        <v>22</v>
      </c>
      <c r="J6" s="25">
        <f t="shared" si="1"/>
        <v>132</v>
      </c>
      <c r="K6" s="25">
        <v>30</v>
      </c>
      <c r="L6" s="25">
        <f t="shared" si="2"/>
        <v>899</v>
      </c>
      <c r="M6" s="23" t="s">
        <v>3</v>
      </c>
      <c r="N6" s="24" t="s">
        <v>153</v>
      </c>
      <c r="P6" s="1"/>
      <c r="S6" s="1"/>
      <c r="T6" s="1"/>
    </row>
    <row r="7" spans="1:20" s="16" customFormat="1" ht="15" customHeight="1">
      <c r="A7" s="22">
        <v>2</v>
      </c>
      <c r="B7" s="23" t="s">
        <v>34</v>
      </c>
      <c r="C7" s="23" t="s">
        <v>38</v>
      </c>
      <c r="D7" s="23" t="s">
        <v>39</v>
      </c>
      <c r="E7" s="24" t="s">
        <v>11</v>
      </c>
      <c r="F7" s="23" t="s">
        <v>40</v>
      </c>
      <c r="G7" s="23">
        <v>4</v>
      </c>
      <c r="H7" s="25">
        <f>VLOOKUP(F7,'[1]KOYAS PERFUMARY'!$B$4:$C$142,2,FALSE)</f>
        <v>170</v>
      </c>
      <c r="I7" s="25">
        <f t="shared" si="0"/>
        <v>8</v>
      </c>
      <c r="J7" s="25">
        <f t="shared" si="1"/>
        <v>48</v>
      </c>
      <c r="K7" s="25">
        <v>30</v>
      </c>
      <c r="L7" s="25">
        <f t="shared" si="2"/>
        <v>766</v>
      </c>
      <c r="M7" s="23" t="s">
        <v>12</v>
      </c>
      <c r="N7" s="23" t="s">
        <v>41</v>
      </c>
      <c r="P7" s="1"/>
      <c r="S7" s="1"/>
      <c r="T7" s="1"/>
    </row>
    <row r="8" spans="1:20" s="16" customFormat="1" ht="15" customHeight="1">
      <c r="A8" s="22">
        <v>3</v>
      </c>
      <c r="B8" s="23" t="s">
        <v>34</v>
      </c>
      <c r="C8" s="23" t="s">
        <v>42</v>
      </c>
      <c r="D8" s="23" t="s">
        <v>43</v>
      </c>
      <c r="E8" s="24" t="s">
        <v>11</v>
      </c>
      <c r="F8" s="23" t="s">
        <v>44</v>
      </c>
      <c r="G8" s="23">
        <v>11</v>
      </c>
      <c r="H8" s="25">
        <f>VLOOKUP(F8,'[1]KOYAS PERFUMARY'!$B$4:$C$142,2,FALSE)</f>
        <v>195</v>
      </c>
      <c r="I8" s="25">
        <f t="shared" si="0"/>
        <v>22</v>
      </c>
      <c r="J8" s="25">
        <f t="shared" si="1"/>
        <v>132</v>
      </c>
      <c r="K8" s="25"/>
      <c r="L8" s="25">
        <f t="shared" si="2"/>
        <v>2299</v>
      </c>
      <c r="M8" s="23" t="s">
        <v>12</v>
      </c>
      <c r="N8" s="23" t="s">
        <v>45</v>
      </c>
      <c r="P8" s="1"/>
      <c r="S8" s="1"/>
      <c r="T8" s="1"/>
    </row>
    <row r="9" spans="1:20" s="16" customFormat="1" ht="15" customHeight="1">
      <c r="A9" s="22"/>
      <c r="B9" s="23" t="s">
        <v>34</v>
      </c>
      <c r="C9" s="23" t="s">
        <v>42</v>
      </c>
      <c r="D9" s="23" t="s">
        <v>43</v>
      </c>
      <c r="E9" s="24" t="s">
        <v>11</v>
      </c>
      <c r="F9" s="23" t="s">
        <v>44</v>
      </c>
      <c r="G9" s="23">
        <v>3</v>
      </c>
      <c r="H9" s="25">
        <f>VLOOKUP(F9,'[1]KOYAS PERFUMARY'!$B$4:$E$139,4,FALSE)</f>
        <v>97</v>
      </c>
      <c r="I9" s="25">
        <f t="shared" si="0"/>
        <v>6</v>
      </c>
      <c r="J9" s="25">
        <f t="shared" si="1"/>
        <v>36</v>
      </c>
      <c r="K9" s="25"/>
      <c r="L9" s="25">
        <f t="shared" si="2"/>
        <v>333</v>
      </c>
      <c r="M9" s="23" t="s">
        <v>4</v>
      </c>
      <c r="N9" s="23" t="s">
        <v>45</v>
      </c>
      <c r="P9" s="1"/>
      <c r="S9" s="1"/>
      <c r="T9" s="1"/>
    </row>
    <row r="10" spans="1:20" s="16" customFormat="1" ht="15" customHeight="1">
      <c r="A10" s="22"/>
      <c r="B10" s="23" t="s">
        <v>34</v>
      </c>
      <c r="C10" s="23" t="s">
        <v>42</v>
      </c>
      <c r="D10" s="23" t="s">
        <v>43</v>
      </c>
      <c r="E10" s="24" t="s">
        <v>11</v>
      </c>
      <c r="F10" s="23" t="s">
        <v>44</v>
      </c>
      <c r="G10" s="23">
        <v>1</v>
      </c>
      <c r="H10" s="25">
        <f>VLOOKUP(F10,'[1]KOYAS PERFUMARY'!$B$4:$D$134,3,FALSE)</f>
        <v>90</v>
      </c>
      <c r="I10" s="25">
        <f t="shared" si="0"/>
        <v>2</v>
      </c>
      <c r="J10" s="25">
        <f t="shared" si="1"/>
        <v>12</v>
      </c>
      <c r="K10" s="25">
        <v>30</v>
      </c>
      <c r="L10" s="25">
        <f t="shared" si="2"/>
        <v>134</v>
      </c>
      <c r="M10" s="23" t="s">
        <v>3</v>
      </c>
      <c r="N10" s="23" t="s">
        <v>45</v>
      </c>
      <c r="P10" s="1"/>
      <c r="S10" s="1"/>
      <c r="T10" s="1"/>
    </row>
    <row r="11" spans="1:20" s="16" customFormat="1" ht="15" customHeight="1">
      <c r="A11" s="22">
        <v>4</v>
      </c>
      <c r="B11" s="23" t="s">
        <v>34</v>
      </c>
      <c r="C11" s="23" t="s">
        <v>46</v>
      </c>
      <c r="D11" s="23" t="s">
        <v>47</v>
      </c>
      <c r="E11" s="24" t="s">
        <v>11</v>
      </c>
      <c r="F11" s="23" t="s">
        <v>48</v>
      </c>
      <c r="G11" s="23">
        <v>4</v>
      </c>
      <c r="H11" s="25">
        <f>VLOOKUP(F11,'[1]KOYAS PERFUMARY'!$B$4:$C$142,2,FALSE)</f>
        <v>175</v>
      </c>
      <c r="I11" s="25">
        <f t="shared" si="0"/>
        <v>8</v>
      </c>
      <c r="J11" s="25">
        <f t="shared" si="1"/>
        <v>48</v>
      </c>
      <c r="K11" s="25">
        <v>30</v>
      </c>
      <c r="L11" s="25">
        <f t="shared" si="2"/>
        <v>786</v>
      </c>
      <c r="M11" s="23" t="s">
        <v>12</v>
      </c>
      <c r="N11" s="23" t="s">
        <v>49</v>
      </c>
      <c r="P11" s="1"/>
      <c r="S11" s="1"/>
      <c r="T11" s="1"/>
    </row>
    <row r="12" spans="1:20" s="16" customFormat="1" ht="15" customHeight="1">
      <c r="A12" s="22">
        <v>5</v>
      </c>
      <c r="B12" s="23" t="s">
        <v>34</v>
      </c>
      <c r="C12" s="23" t="s">
        <v>50</v>
      </c>
      <c r="D12" s="23" t="s">
        <v>51</v>
      </c>
      <c r="E12" s="24" t="s">
        <v>11</v>
      </c>
      <c r="F12" s="23" t="s">
        <v>52</v>
      </c>
      <c r="G12" s="23">
        <v>2</v>
      </c>
      <c r="H12" s="25">
        <f>VLOOKUP(F12,'[1]KOYAS PERFUMARY'!$B$4:$C$142,2,FALSE)</f>
        <v>228</v>
      </c>
      <c r="I12" s="25">
        <f t="shared" si="0"/>
        <v>4</v>
      </c>
      <c r="J12" s="25">
        <f t="shared" si="1"/>
        <v>24</v>
      </c>
      <c r="K12" s="25"/>
      <c r="L12" s="25">
        <f t="shared" si="2"/>
        <v>484</v>
      </c>
      <c r="M12" s="23" t="s">
        <v>12</v>
      </c>
      <c r="N12" s="23" t="s">
        <v>144</v>
      </c>
      <c r="P12" s="1"/>
      <c r="S12" s="1"/>
      <c r="T12" s="1"/>
    </row>
    <row r="13" spans="1:20" s="16" customFormat="1" ht="15" customHeight="1">
      <c r="A13" s="22"/>
      <c r="B13" s="23" t="s">
        <v>34</v>
      </c>
      <c r="C13" s="23" t="s">
        <v>50</v>
      </c>
      <c r="D13" s="23" t="s">
        <v>51</v>
      </c>
      <c r="E13" s="24" t="s">
        <v>11</v>
      </c>
      <c r="F13" s="23" t="s">
        <v>52</v>
      </c>
      <c r="G13" s="23">
        <v>21</v>
      </c>
      <c r="H13" s="25">
        <f>VLOOKUP(F13,'[1]KOYAS PERFUMARY'!$B$4:$E$139,4,FALSE)</f>
        <v>111</v>
      </c>
      <c r="I13" s="25">
        <f t="shared" si="0"/>
        <v>42</v>
      </c>
      <c r="J13" s="25">
        <f t="shared" si="1"/>
        <v>252</v>
      </c>
      <c r="K13" s="25"/>
      <c r="L13" s="25">
        <f t="shared" si="2"/>
        <v>2625</v>
      </c>
      <c r="M13" s="23" t="s">
        <v>4</v>
      </c>
      <c r="N13" s="23" t="s">
        <v>144</v>
      </c>
      <c r="P13" s="1"/>
      <c r="S13" s="1"/>
      <c r="T13" s="1"/>
    </row>
    <row r="14" spans="1:20" s="16" customFormat="1" ht="15" customHeight="1">
      <c r="A14" s="22"/>
      <c r="B14" s="23" t="s">
        <v>34</v>
      </c>
      <c r="C14" s="23" t="s">
        <v>50</v>
      </c>
      <c r="D14" s="23" t="s">
        <v>51</v>
      </c>
      <c r="E14" s="24" t="s">
        <v>11</v>
      </c>
      <c r="F14" s="23" t="s">
        <v>52</v>
      </c>
      <c r="G14" s="23">
        <v>11</v>
      </c>
      <c r="H14" s="25">
        <f>VLOOKUP(F14,'[1]KOYAS PERFUMARY'!$B$4:$D$134,3,FALSE)</f>
        <v>93</v>
      </c>
      <c r="I14" s="25">
        <f t="shared" si="0"/>
        <v>22</v>
      </c>
      <c r="J14" s="25">
        <f t="shared" si="1"/>
        <v>132</v>
      </c>
      <c r="K14" s="25">
        <v>30</v>
      </c>
      <c r="L14" s="25">
        <f t="shared" si="2"/>
        <v>1207</v>
      </c>
      <c r="M14" s="23" t="s">
        <v>3</v>
      </c>
      <c r="N14" s="23" t="s">
        <v>144</v>
      </c>
      <c r="P14" s="1"/>
      <c r="S14" s="1"/>
      <c r="T14" s="1"/>
    </row>
    <row r="15" spans="1:20" s="16" customFormat="1" ht="15" customHeight="1">
      <c r="A15" s="22">
        <v>6</v>
      </c>
      <c r="B15" s="23" t="s">
        <v>34</v>
      </c>
      <c r="C15" s="23" t="s">
        <v>53</v>
      </c>
      <c r="D15" s="23" t="s">
        <v>54</v>
      </c>
      <c r="E15" s="24" t="s">
        <v>11</v>
      </c>
      <c r="F15" s="23" t="s">
        <v>55</v>
      </c>
      <c r="G15" s="23">
        <v>5</v>
      </c>
      <c r="H15" s="25">
        <f>VLOOKUP(F15,'[1]KOYAS PERFUMARY'!$B$4:$C$142,2,FALSE)</f>
        <v>221</v>
      </c>
      <c r="I15" s="25">
        <f t="shared" si="0"/>
        <v>10</v>
      </c>
      <c r="J15" s="25">
        <f t="shared" si="1"/>
        <v>60</v>
      </c>
      <c r="K15" s="25">
        <v>30</v>
      </c>
      <c r="L15" s="25">
        <f t="shared" si="2"/>
        <v>1205</v>
      </c>
      <c r="M15" s="23" t="s">
        <v>12</v>
      </c>
      <c r="N15" s="23" t="s">
        <v>56</v>
      </c>
      <c r="P15" s="1"/>
      <c r="S15" s="1"/>
      <c r="T15" s="1"/>
    </row>
    <row r="16" spans="1:20" s="16" customFormat="1" ht="15" customHeight="1">
      <c r="A16" s="22">
        <v>7</v>
      </c>
      <c r="B16" s="23" t="s">
        <v>57</v>
      </c>
      <c r="C16" s="23" t="s">
        <v>58</v>
      </c>
      <c r="D16" s="23" t="s">
        <v>59</v>
      </c>
      <c r="E16" s="24" t="s">
        <v>11</v>
      </c>
      <c r="F16" s="23" t="s">
        <v>60</v>
      </c>
      <c r="G16" s="23">
        <v>5</v>
      </c>
      <c r="H16" s="25">
        <f>VLOOKUP(F16,'[1]KOYAS PERFUMARY'!$B$4:$C$142,2,FALSE)</f>
        <v>93</v>
      </c>
      <c r="I16" s="25">
        <f t="shared" si="0"/>
        <v>10</v>
      </c>
      <c r="J16" s="25">
        <f t="shared" si="1"/>
        <v>60</v>
      </c>
      <c r="K16" s="25"/>
      <c r="L16" s="25">
        <f t="shared" si="2"/>
        <v>535</v>
      </c>
      <c r="M16" s="23" t="s">
        <v>12</v>
      </c>
      <c r="N16" s="23" t="s">
        <v>145</v>
      </c>
      <c r="P16" s="1"/>
      <c r="S16" s="1"/>
      <c r="T16" s="1"/>
    </row>
    <row r="17" spans="1:20" s="16" customFormat="1" ht="15" customHeight="1">
      <c r="A17" s="22"/>
      <c r="B17" s="23" t="s">
        <v>57</v>
      </c>
      <c r="C17" s="23" t="s">
        <v>58</v>
      </c>
      <c r="D17" s="23" t="s">
        <v>59</v>
      </c>
      <c r="E17" s="24" t="s">
        <v>11</v>
      </c>
      <c r="F17" s="23" t="s">
        <v>60</v>
      </c>
      <c r="G17" s="23">
        <v>2</v>
      </c>
      <c r="H17" s="25">
        <f>VLOOKUP(F17,'[1]KOYAS PERFUMARY'!$B$4:$E$139,4,FALSE)</f>
        <v>58</v>
      </c>
      <c r="I17" s="25">
        <f t="shared" si="0"/>
        <v>4</v>
      </c>
      <c r="J17" s="25">
        <f t="shared" si="1"/>
        <v>24</v>
      </c>
      <c r="K17" s="25">
        <v>30</v>
      </c>
      <c r="L17" s="25">
        <f t="shared" si="2"/>
        <v>174</v>
      </c>
      <c r="M17" s="23" t="s">
        <v>4</v>
      </c>
      <c r="N17" s="23" t="s">
        <v>145</v>
      </c>
      <c r="P17" s="1"/>
      <c r="S17" s="1"/>
      <c r="T17" s="1"/>
    </row>
    <row r="18" spans="1:20" s="16" customFormat="1" ht="15" customHeight="1">
      <c r="A18" s="22">
        <v>8</v>
      </c>
      <c r="B18" s="23" t="s">
        <v>61</v>
      </c>
      <c r="C18" s="23" t="s">
        <v>62</v>
      </c>
      <c r="D18" s="23" t="s">
        <v>63</v>
      </c>
      <c r="E18" s="24" t="s">
        <v>11</v>
      </c>
      <c r="F18" s="23" t="s">
        <v>64</v>
      </c>
      <c r="G18" s="23">
        <v>20</v>
      </c>
      <c r="H18" s="25">
        <v>46</v>
      </c>
      <c r="I18" s="25">
        <f t="shared" si="0"/>
        <v>40</v>
      </c>
      <c r="J18" s="25">
        <f t="shared" si="1"/>
        <v>240</v>
      </c>
      <c r="K18" s="25">
        <v>30</v>
      </c>
      <c r="L18" s="25">
        <f t="shared" si="2"/>
        <v>1230</v>
      </c>
      <c r="M18" s="23" t="s">
        <v>3</v>
      </c>
      <c r="N18" s="23" t="s">
        <v>31</v>
      </c>
      <c r="P18" s="1"/>
      <c r="S18" s="1"/>
      <c r="T18" s="1"/>
    </row>
    <row r="19" spans="1:20" s="16" customFormat="1" ht="15" customHeight="1">
      <c r="A19" s="22">
        <v>9</v>
      </c>
      <c r="B19" s="23" t="s">
        <v>61</v>
      </c>
      <c r="C19" s="23" t="s">
        <v>65</v>
      </c>
      <c r="D19" s="23" t="s">
        <v>66</v>
      </c>
      <c r="E19" s="24" t="s">
        <v>11</v>
      </c>
      <c r="F19" s="23" t="s">
        <v>67</v>
      </c>
      <c r="G19" s="23">
        <v>10</v>
      </c>
      <c r="H19" s="25">
        <f>VLOOKUP(F19,'[1]KOYAS PERFUMARY'!$B$4:$C$142,2,FALSE)</f>
        <v>111</v>
      </c>
      <c r="I19" s="25">
        <f t="shared" si="0"/>
        <v>20</v>
      </c>
      <c r="J19" s="25">
        <f t="shared" si="1"/>
        <v>120</v>
      </c>
      <c r="K19" s="25"/>
      <c r="L19" s="25">
        <f t="shared" si="2"/>
        <v>1250</v>
      </c>
      <c r="M19" s="23" t="s">
        <v>12</v>
      </c>
      <c r="N19" s="23" t="s">
        <v>68</v>
      </c>
      <c r="P19" s="1"/>
      <c r="S19" s="1"/>
      <c r="T19" s="1"/>
    </row>
    <row r="20" spans="1:20" s="16" customFormat="1" ht="15" customHeight="1">
      <c r="A20" s="22"/>
      <c r="B20" s="23" t="s">
        <v>61</v>
      </c>
      <c r="C20" s="23" t="s">
        <v>65</v>
      </c>
      <c r="D20" s="23" t="s">
        <v>66</v>
      </c>
      <c r="E20" s="24" t="s">
        <v>11</v>
      </c>
      <c r="F20" s="23" t="s">
        <v>67</v>
      </c>
      <c r="G20" s="23">
        <v>4</v>
      </c>
      <c r="H20" s="25">
        <f>VLOOKUP(F20,'[1]KOYAS PERFUMARY'!$B$4:$E$139,4,FALSE)</f>
        <v>70</v>
      </c>
      <c r="I20" s="25">
        <f t="shared" si="0"/>
        <v>8</v>
      </c>
      <c r="J20" s="25">
        <f t="shared" si="1"/>
        <v>48</v>
      </c>
      <c r="K20" s="25"/>
      <c r="L20" s="25">
        <f t="shared" si="2"/>
        <v>336</v>
      </c>
      <c r="M20" s="23" t="s">
        <v>4</v>
      </c>
      <c r="N20" s="23" t="s">
        <v>68</v>
      </c>
      <c r="P20" s="1"/>
      <c r="S20" s="1"/>
      <c r="T20" s="1"/>
    </row>
    <row r="21" spans="1:20" s="16" customFormat="1" ht="15" customHeight="1">
      <c r="A21" s="22"/>
      <c r="B21" s="23" t="s">
        <v>61</v>
      </c>
      <c r="C21" s="23" t="s">
        <v>65</v>
      </c>
      <c r="D21" s="23" t="s">
        <v>66</v>
      </c>
      <c r="E21" s="24" t="s">
        <v>11</v>
      </c>
      <c r="F21" s="23" t="s">
        <v>67</v>
      </c>
      <c r="G21" s="23">
        <v>2</v>
      </c>
      <c r="H21" s="25">
        <f>VLOOKUP(F21,'[1]KOYAS PERFUMARY'!$B$4:$D$134,3,FALSE)</f>
        <v>58</v>
      </c>
      <c r="I21" s="25">
        <f t="shared" si="0"/>
        <v>4</v>
      </c>
      <c r="J21" s="25">
        <f t="shared" si="1"/>
        <v>24</v>
      </c>
      <c r="K21" s="25">
        <v>30</v>
      </c>
      <c r="L21" s="25">
        <f t="shared" si="2"/>
        <v>174</v>
      </c>
      <c r="M21" s="23" t="s">
        <v>3</v>
      </c>
      <c r="N21" s="23" t="s">
        <v>68</v>
      </c>
      <c r="P21" s="1"/>
      <c r="S21" s="1"/>
      <c r="T21" s="1"/>
    </row>
    <row r="22" spans="1:20" s="16" customFormat="1" ht="15" customHeight="1">
      <c r="A22" s="22">
        <v>10</v>
      </c>
      <c r="B22" s="23" t="s">
        <v>69</v>
      </c>
      <c r="C22" s="23" t="s">
        <v>70</v>
      </c>
      <c r="D22" s="23" t="s">
        <v>71</v>
      </c>
      <c r="E22" s="24" t="s">
        <v>11</v>
      </c>
      <c r="F22" s="24" t="s">
        <v>72</v>
      </c>
      <c r="G22" s="23">
        <v>19</v>
      </c>
      <c r="H22" s="25">
        <f>VLOOKUP(F22,'[1]KOYAS PERFUMARY'!$B$4:$C$142,2,FALSE)</f>
        <v>187</v>
      </c>
      <c r="I22" s="25">
        <f t="shared" si="0"/>
        <v>38</v>
      </c>
      <c r="J22" s="25">
        <f t="shared" si="1"/>
        <v>228</v>
      </c>
      <c r="K22" s="25"/>
      <c r="L22" s="25">
        <f t="shared" si="2"/>
        <v>3819</v>
      </c>
      <c r="M22" s="23" t="s">
        <v>12</v>
      </c>
      <c r="N22" s="24" t="s">
        <v>154</v>
      </c>
      <c r="P22" s="1"/>
      <c r="S22" s="1"/>
      <c r="T22" s="1"/>
    </row>
    <row r="23" spans="1:20" s="16" customFormat="1" ht="15" customHeight="1">
      <c r="A23" s="22"/>
      <c r="B23" s="23" t="s">
        <v>69</v>
      </c>
      <c r="C23" s="23" t="s">
        <v>70</v>
      </c>
      <c r="D23" s="23" t="s">
        <v>71</v>
      </c>
      <c r="E23" s="24" t="s">
        <v>11</v>
      </c>
      <c r="F23" s="24" t="s">
        <v>72</v>
      </c>
      <c r="G23" s="23">
        <v>5</v>
      </c>
      <c r="H23" s="25">
        <f>VLOOKUP(F23,'[1]KOYAS PERFUMARY'!$B$4:$E$139,4,FALSE)</f>
        <v>82</v>
      </c>
      <c r="I23" s="25">
        <f t="shared" si="0"/>
        <v>10</v>
      </c>
      <c r="J23" s="25">
        <f t="shared" si="1"/>
        <v>60</v>
      </c>
      <c r="K23" s="25"/>
      <c r="L23" s="25">
        <f t="shared" si="2"/>
        <v>480</v>
      </c>
      <c r="M23" s="23" t="s">
        <v>4</v>
      </c>
      <c r="N23" s="24" t="s">
        <v>154</v>
      </c>
      <c r="P23" s="1"/>
      <c r="S23" s="1"/>
      <c r="T23" s="1"/>
    </row>
    <row r="24" spans="1:20" s="16" customFormat="1" ht="15" customHeight="1">
      <c r="A24" s="22"/>
      <c r="B24" s="23" t="s">
        <v>69</v>
      </c>
      <c r="C24" s="23" t="s">
        <v>70</v>
      </c>
      <c r="D24" s="23" t="s">
        <v>71</v>
      </c>
      <c r="E24" s="24" t="s">
        <v>11</v>
      </c>
      <c r="F24" s="24" t="s">
        <v>72</v>
      </c>
      <c r="G24" s="23">
        <v>1</v>
      </c>
      <c r="H24" s="25">
        <f>VLOOKUP(F24,'[1]KOYAS PERFUMARY'!$B$4:$D$134,3,FALSE)</f>
        <v>64</v>
      </c>
      <c r="I24" s="25">
        <f t="shared" si="0"/>
        <v>2</v>
      </c>
      <c r="J24" s="25">
        <f t="shared" si="1"/>
        <v>12</v>
      </c>
      <c r="K24" s="25">
        <v>30</v>
      </c>
      <c r="L24" s="25">
        <f t="shared" si="2"/>
        <v>108</v>
      </c>
      <c r="M24" s="23" t="s">
        <v>3</v>
      </c>
      <c r="N24" s="24" t="s">
        <v>154</v>
      </c>
      <c r="P24" s="1"/>
      <c r="S24" s="1"/>
      <c r="T24" s="1"/>
    </row>
    <row r="25" spans="1:20" s="16" customFormat="1" ht="15" customHeight="1">
      <c r="A25" s="22">
        <v>11</v>
      </c>
      <c r="B25" s="23" t="s">
        <v>73</v>
      </c>
      <c r="C25" s="23" t="s">
        <v>74</v>
      </c>
      <c r="D25" s="23" t="s">
        <v>75</v>
      </c>
      <c r="E25" s="24" t="s">
        <v>11</v>
      </c>
      <c r="F25" s="23" t="s">
        <v>76</v>
      </c>
      <c r="G25" s="23">
        <v>10</v>
      </c>
      <c r="H25" s="25">
        <v>53</v>
      </c>
      <c r="I25" s="25">
        <f t="shared" si="0"/>
        <v>20</v>
      </c>
      <c r="J25" s="25">
        <f t="shared" si="1"/>
        <v>120</v>
      </c>
      <c r="K25" s="25"/>
      <c r="L25" s="25">
        <f t="shared" si="2"/>
        <v>670</v>
      </c>
      <c r="M25" s="23" t="s">
        <v>12</v>
      </c>
      <c r="N25" s="23" t="s">
        <v>32</v>
      </c>
      <c r="P25" s="1"/>
      <c r="S25" s="1"/>
      <c r="T25" s="1"/>
    </row>
    <row r="26" spans="1:20" s="16" customFormat="1" ht="15" customHeight="1">
      <c r="A26" s="22"/>
      <c r="B26" s="23" t="s">
        <v>73</v>
      </c>
      <c r="C26" s="23" t="s">
        <v>74</v>
      </c>
      <c r="D26" s="23" t="s">
        <v>75</v>
      </c>
      <c r="E26" s="24" t="s">
        <v>11</v>
      </c>
      <c r="F26" s="23" t="s">
        <v>76</v>
      </c>
      <c r="G26" s="23">
        <v>1</v>
      </c>
      <c r="H26" s="25">
        <v>41</v>
      </c>
      <c r="I26" s="25">
        <f t="shared" si="0"/>
        <v>2</v>
      </c>
      <c r="J26" s="25">
        <f t="shared" si="1"/>
        <v>12</v>
      </c>
      <c r="K26" s="25">
        <v>30</v>
      </c>
      <c r="L26" s="25">
        <f t="shared" si="2"/>
        <v>85</v>
      </c>
      <c r="M26" s="23" t="s">
        <v>4</v>
      </c>
      <c r="N26" s="23" t="s">
        <v>32</v>
      </c>
      <c r="P26" s="1"/>
      <c r="S26" s="1"/>
      <c r="T26" s="1"/>
    </row>
    <row r="27" spans="1:20" s="16" customFormat="1" ht="15" customHeight="1">
      <c r="A27" s="22">
        <v>12</v>
      </c>
      <c r="B27" s="23" t="s">
        <v>73</v>
      </c>
      <c r="C27" s="23" t="s">
        <v>77</v>
      </c>
      <c r="D27" s="23" t="s">
        <v>78</v>
      </c>
      <c r="E27" s="24" t="s">
        <v>11</v>
      </c>
      <c r="F27" s="23" t="s">
        <v>79</v>
      </c>
      <c r="G27" s="23">
        <v>1</v>
      </c>
      <c r="H27" s="25">
        <f>VLOOKUP(F27,'[1]KOYAS PERFUMARY'!$B$4:$C$142,2,FALSE)</f>
        <v>93</v>
      </c>
      <c r="I27" s="25">
        <f t="shared" si="0"/>
        <v>2</v>
      </c>
      <c r="J27" s="25">
        <f t="shared" si="1"/>
        <v>12</v>
      </c>
      <c r="K27" s="25"/>
      <c r="L27" s="25">
        <f t="shared" si="2"/>
        <v>107</v>
      </c>
      <c r="M27" s="23" t="s">
        <v>12</v>
      </c>
      <c r="N27" s="23" t="s">
        <v>146</v>
      </c>
      <c r="P27" s="1"/>
      <c r="S27" s="1"/>
      <c r="T27" s="1"/>
    </row>
    <row r="28" spans="1:20" s="16" customFormat="1" ht="15" customHeight="1">
      <c r="A28" s="22"/>
      <c r="B28" s="23" t="s">
        <v>73</v>
      </c>
      <c r="C28" s="23" t="s">
        <v>77</v>
      </c>
      <c r="D28" s="23" t="s">
        <v>78</v>
      </c>
      <c r="E28" s="24" t="s">
        <v>11</v>
      </c>
      <c r="F28" s="23" t="s">
        <v>79</v>
      </c>
      <c r="G28" s="23">
        <v>10</v>
      </c>
      <c r="H28" s="25">
        <f>VLOOKUP(F28,'[1]KOYAS PERFUMARY'!$B$4:$E$139,4,FALSE)</f>
        <v>58</v>
      </c>
      <c r="I28" s="25">
        <f t="shared" si="0"/>
        <v>20</v>
      </c>
      <c r="J28" s="25">
        <f t="shared" si="1"/>
        <v>120</v>
      </c>
      <c r="K28" s="25">
        <v>30</v>
      </c>
      <c r="L28" s="25">
        <f t="shared" si="2"/>
        <v>750</v>
      </c>
      <c r="M28" s="23" t="s">
        <v>4</v>
      </c>
      <c r="N28" s="23" t="s">
        <v>146</v>
      </c>
      <c r="P28" s="1"/>
      <c r="S28" s="1"/>
      <c r="T28" s="1"/>
    </row>
    <row r="29" spans="1:20" s="16" customFormat="1" ht="15" customHeight="1">
      <c r="A29" s="22">
        <v>13</v>
      </c>
      <c r="B29" s="23" t="s">
        <v>73</v>
      </c>
      <c r="C29" s="23" t="s">
        <v>80</v>
      </c>
      <c r="D29" s="23" t="s">
        <v>81</v>
      </c>
      <c r="E29" s="24" t="s">
        <v>11</v>
      </c>
      <c r="F29" s="23" t="s">
        <v>48</v>
      </c>
      <c r="G29" s="23">
        <v>3</v>
      </c>
      <c r="H29" s="25">
        <f>VLOOKUP(F29,'[1]KOYAS PERFUMARY'!$B$4:$C$142,2,FALSE)</f>
        <v>175</v>
      </c>
      <c r="I29" s="25">
        <f t="shared" si="0"/>
        <v>6</v>
      </c>
      <c r="J29" s="25">
        <f t="shared" si="1"/>
        <v>36</v>
      </c>
      <c r="K29" s="25"/>
      <c r="L29" s="25">
        <f t="shared" si="2"/>
        <v>567</v>
      </c>
      <c r="M29" s="23" t="s">
        <v>12</v>
      </c>
      <c r="N29" s="23" t="s">
        <v>49</v>
      </c>
      <c r="P29" s="1"/>
      <c r="S29" s="1"/>
      <c r="T29" s="1"/>
    </row>
    <row r="30" spans="1:20" s="16" customFormat="1" ht="15" customHeight="1">
      <c r="A30" s="22"/>
      <c r="B30" s="23" t="s">
        <v>73</v>
      </c>
      <c r="C30" s="23" t="s">
        <v>80</v>
      </c>
      <c r="D30" s="23" t="s">
        <v>81</v>
      </c>
      <c r="E30" s="24" t="s">
        <v>11</v>
      </c>
      <c r="F30" s="23" t="s">
        <v>48</v>
      </c>
      <c r="G30" s="23">
        <v>10</v>
      </c>
      <c r="H30" s="25">
        <f>VLOOKUP(F30,'[1]KOYAS PERFUMARY'!$B$4:$E$139,4,FALSE)</f>
        <v>87</v>
      </c>
      <c r="I30" s="25">
        <f t="shared" si="0"/>
        <v>20</v>
      </c>
      <c r="J30" s="25">
        <f t="shared" si="1"/>
        <v>120</v>
      </c>
      <c r="K30" s="25"/>
      <c r="L30" s="25">
        <f t="shared" si="2"/>
        <v>1010</v>
      </c>
      <c r="M30" s="23" t="s">
        <v>4</v>
      </c>
      <c r="N30" s="23" t="s">
        <v>49</v>
      </c>
      <c r="P30" s="1"/>
      <c r="S30" s="1"/>
      <c r="T30" s="1"/>
    </row>
    <row r="31" spans="1:20" s="16" customFormat="1" ht="15" customHeight="1">
      <c r="A31" s="22"/>
      <c r="B31" s="23" t="s">
        <v>73</v>
      </c>
      <c r="C31" s="23" t="s">
        <v>80</v>
      </c>
      <c r="D31" s="23" t="s">
        <v>81</v>
      </c>
      <c r="E31" s="24" t="s">
        <v>11</v>
      </c>
      <c r="F31" s="23" t="s">
        <v>48</v>
      </c>
      <c r="G31" s="23">
        <v>3</v>
      </c>
      <c r="H31" s="25">
        <f>VLOOKUP(F31,'[1]KOYAS PERFUMARY'!$B$4:$D$134,3,FALSE)</f>
        <v>76</v>
      </c>
      <c r="I31" s="25">
        <f t="shared" si="0"/>
        <v>6</v>
      </c>
      <c r="J31" s="25">
        <f t="shared" si="1"/>
        <v>36</v>
      </c>
      <c r="K31" s="25">
        <v>30</v>
      </c>
      <c r="L31" s="25">
        <f t="shared" si="2"/>
        <v>300</v>
      </c>
      <c r="M31" s="23" t="s">
        <v>3</v>
      </c>
      <c r="N31" s="23" t="s">
        <v>49</v>
      </c>
      <c r="P31" s="1"/>
      <c r="S31" s="1"/>
      <c r="T31" s="1"/>
    </row>
    <row r="32" spans="1:20" s="16" customFormat="1" ht="15" customHeight="1">
      <c r="A32" s="22">
        <v>14</v>
      </c>
      <c r="B32" s="23" t="s">
        <v>73</v>
      </c>
      <c r="C32" s="23" t="s">
        <v>82</v>
      </c>
      <c r="D32" s="23" t="s">
        <v>83</v>
      </c>
      <c r="E32" s="24" t="s">
        <v>11</v>
      </c>
      <c r="F32" s="23" t="s">
        <v>84</v>
      </c>
      <c r="G32" s="23">
        <v>2</v>
      </c>
      <c r="H32" s="25">
        <f>VLOOKUP(F32,'[1]KOYAS PERFUMARY'!$B$4:$C$142,2,FALSE)</f>
        <v>146</v>
      </c>
      <c r="I32" s="25">
        <f t="shared" si="0"/>
        <v>4</v>
      </c>
      <c r="J32" s="25">
        <f t="shared" si="1"/>
        <v>24</v>
      </c>
      <c r="K32" s="25"/>
      <c r="L32" s="25">
        <f t="shared" si="2"/>
        <v>320</v>
      </c>
      <c r="M32" s="23" t="s">
        <v>12</v>
      </c>
      <c r="N32" s="23" t="s">
        <v>85</v>
      </c>
      <c r="P32" s="1"/>
      <c r="S32" s="1"/>
      <c r="T32" s="1"/>
    </row>
    <row r="33" spans="1:20" s="16" customFormat="1" ht="15" customHeight="1">
      <c r="A33" s="22"/>
      <c r="B33" s="23" t="s">
        <v>73</v>
      </c>
      <c r="C33" s="23" t="s">
        <v>82</v>
      </c>
      <c r="D33" s="23" t="s">
        <v>83</v>
      </c>
      <c r="E33" s="24" t="s">
        <v>11</v>
      </c>
      <c r="F33" s="23" t="s">
        <v>84</v>
      </c>
      <c r="G33" s="23">
        <v>21</v>
      </c>
      <c r="H33" s="25">
        <f>VLOOKUP(F33,'[1]KOYAS PERFUMARY'!$B$4:$E$139,4,FALSE)</f>
        <v>87</v>
      </c>
      <c r="I33" s="25">
        <f t="shared" si="0"/>
        <v>42</v>
      </c>
      <c r="J33" s="25">
        <f t="shared" si="1"/>
        <v>252</v>
      </c>
      <c r="K33" s="25">
        <v>30</v>
      </c>
      <c r="L33" s="25">
        <f t="shared" si="2"/>
        <v>2151</v>
      </c>
      <c r="M33" s="23" t="s">
        <v>4</v>
      </c>
      <c r="N33" s="23" t="s">
        <v>85</v>
      </c>
      <c r="P33" s="1"/>
      <c r="S33" s="1"/>
      <c r="T33" s="1"/>
    </row>
    <row r="34" spans="1:20" s="16" customFormat="1" ht="15" customHeight="1">
      <c r="A34" s="22">
        <v>15</v>
      </c>
      <c r="B34" s="23" t="s">
        <v>86</v>
      </c>
      <c r="C34" s="23" t="s">
        <v>87</v>
      </c>
      <c r="D34" s="23" t="s">
        <v>88</v>
      </c>
      <c r="E34" s="24" t="s">
        <v>11</v>
      </c>
      <c r="F34" s="23" t="s">
        <v>89</v>
      </c>
      <c r="G34" s="23">
        <v>5</v>
      </c>
      <c r="H34" s="25">
        <f>VLOOKUP(F34,'[1]KOYAS PERFUMARY'!$B$4:$C$142,2,FALSE)</f>
        <v>146</v>
      </c>
      <c r="I34" s="25">
        <f t="shared" si="0"/>
        <v>10</v>
      </c>
      <c r="J34" s="25">
        <f t="shared" si="1"/>
        <v>60</v>
      </c>
      <c r="K34" s="25"/>
      <c r="L34" s="25">
        <f t="shared" si="2"/>
        <v>800</v>
      </c>
      <c r="M34" s="23" t="s">
        <v>12</v>
      </c>
      <c r="N34" s="23" t="s">
        <v>147</v>
      </c>
      <c r="P34" s="1"/>
      <c r="S34" s="1"/>
      <c r="T34" s="1"/>
    </row>
    <row r="35" spans="1:20" s="16" customFormat="1" ht="15" customHeight="1">
      <c r="A35" s="22"/>
      <c r="B35" s="23" t="s">
        <v>86</v>
      </c>
      <c r="C35" s="23" t="s">
        <v>87</v>
      </c>
      <c r="D35" s="23" t="s">
        <v>88</v>
      </c>
      <c r="E35" s="24" t="s">
        <v>11</v>
      </c>
      <c r="F35" s="23" t="s">
        <v>89</v>
      </c>
      <c r="G35" s="23">
        <v>1</v>
      </c>
      <c r="H35" s="25">
        <f>VLOOKUP(F35,'[1]KOYAS PERFUMARY'!$B$4:$E$139,4,FALSE)</f>
        <v>82</v>
      </c>
      <c r="I35" s="25">
        <f t="shared" si="0"/>
        <v>2</v>
      </c>
      <c r="J35" s="25">
        <f t="shared" si="1"/>
        <v>12</v>
      </c>
      <c r="K35" s="25"/>
      <c r="L35" s="25">
        <f t="shared" si="2"/>
        <v>96</v>
      </c>
      <c r="M35" s="23" t="s">
        <v>4</v>
      </c>
      <c r="N35" s="23" t="s">
        <v>147</v>
      </c>
      <c r="P35" s="1"/>
      <c r="S35" s="1"/>
      <c r="T35" s="1"/>
    </row>
    <row r="36" spans="1:20" s="16" customFormat="1" ht="15" customHeight="1">
      <c r="A36" s="22"/>
      <c r="B36" s="23" t="s">
        <v>86</v>
      </c>
      <c r="C36" s="23" t="s">
        <v>87</v>
      </c>
      <c r="D36" s="23" t="s">
        <v>88</v>
      </c>
      <c r="E36" s="24" t="s">
        <v>11</v>
      </c>
      <c r="F36" s="23" t="s">
        <v>89</v>
      </c>
      <c r="G36" s="23">
        <v>1</v>
      </c>
      <c r="H36" s="25">
        <f>VLOOKUP(F36,'[1]KOYAS PERFUMARY'!$B$4:$D$134,3,FALSE)</f>
        <v>64</v>
      </c>
      <c r="I36" s="25">
        <f t="shared" si="0"/>
        <v>2</v>
      </c>
      <c r="J36" s="25">
        <f t="shared" si="1"/>
        <v>12</v>
      </c>
      <c r="K36" s="25">
        <v>30</v>
      </c>
      <c r="L36" s="25">
        <f t="shared" si="2"/>
        <v>108</v>
      </c>
      <c r="M36" s="23" t="s">
        <v>3</v>
      </c>
      <c r="N36" s="23" t="s">
        <v>147</v>
      </c>
      <c r="P36" s="1"/>
      <c r="S36" s="1"/>
      <c r="T36" s="1"/>
    </row>
    <row r="37" spans="1:20" s="16" customFormat="1" ht="15" customHeight="1">
      <c r="A37" s="22">
        <v>16</v>
      </c>
      <c r="B37" s="23" t="s">
        <v>86</v>
      </c>
      <c r="C37" s="23" t="s">
        <v>90</v>
      </c>
      <c r="D37" s="23" t="s">
        <v>91</v>
      </c>
      <c r="E37" s="24" t="s">
        <v>11</v>
      </c>
      <c r="F37" s="23" t="s">
        <v>28</v>
      </c>
      <c r="G37" s="23">
        <v>21</v>
      </c>
      <c r="H37" s="25">
        <f>VLOOKUP(F37,'[1]KOYAS PERFUMARY'!$B$4:$E$139,4,FALSE)</f>
        <v>53</v>
      </c>
      <c r="I37" s="25">
        <f t="shared" si="0"/>
        <v>42</v>
      </c>
      <c r="J37" s="25">
        <f t="shared" si="1"/>
        <v>252</v>
      </c>
      <c r="K37" s="25">
        <v>30</v>
      </c>
      <c r="L37" s="25">
        <f t="shared" si="2"/>
        <v>1437</v>
      </c>
      <c r="M37" s="23" t="s">
        <v>4</v>
      </c>
      <c r="N37" s="23" t="s">
        <v>92</v>
      </c>
      <c r="P37" s="1"/>
      <c r="S37" s="1"/>
      <c r="T37" s="1"/>
    </row>
    <row r="38" spans="1:20" s="16" customFormat="1" ht="15" customHeight="1">
      <c r="A38" s="22">
        <v>17</v>
      </c>
      <c r="B38" s="23" t="s">
        <v>86</v>
      </c>
      <c r="C38" s="23" t="s">
        <v>93</v>
      </c>
      <c r="D38" s="23" t="s">
        <v>94</v>
      </c>
      <c r="E38" s="24" t="s">
        <v>11</v>
      </c>
      <c r="F38" s="23" t="s">
        <v>95</v>
      </c>
      <c r="G38" s="23">
        <v>7</v>
      </c>
      <c r="H38" s="25">
        <f>VLOOKUP(F38,'[1]KOYAS PERFUMARY'!$B$4:$C$142,2,FALSE)</f>
        <v>151</v>
      </c>
      <c r="I38" s="25">
        <f t="shared" si="0"/>
        <v>14</v>
      </c>
      <c r="J38" s="25">
        <f t="shared" si="1"/>
        <v>84</v>
      </c>
      <c r="K38" s="25"/>
      <c r="L38" s="25">
        <f t="shared" si="2"/>
        <v>1155</v>
      </c>
      <c r="M38" s="23" t="s">
        <v>12</v>
      </c>
      <c r="N38" s="23" t="s">
        <v>96</v>
      </c>
      <c r="P38" s="1"/>
      <c r="S38" s="1"/>
      <c r="T38" s="1"/>
    </row>
    <row r="39" spans="1:20" s="16" customFormat="1" ht="15" customHeight="1">
      <c r="A39" s="22"/>
      <c r="B39" s="23" t="s">
        <v>86</v>
      </c>
      <c r="C39" s="23" t="s">
        <v>93</v>
      </c>
      <c r="D39" s="23" t="s">
        <v>94</v>
      </c>
      <c r="E39" s="24" t="s">
        <v>11</v>
      </c>
      <c r="F39" s="23" t="s">
        <v>95</v>
      </c>
      <c r="G39" s="23">
        <v>2</v>
      </c>
      <c r="H39" s="25">
        <f>VLOOKUP(F39,'[1]KOYAS PERFUMARY'!$B$4:$E$139,4,FALSE)</f>
        <v>82</v>
      </c>
      <c r="I39" s="25">
        <f t="shared" si="0"/>
        <v>4</v>
      </c>
      <c r="J39" s="25">
        <f t="shared" si="1"/>
        <v>24</v>
      </c>
      <c r="K39" s="25">
        <v>30</v>
      </c>
      <c r="L39" s="25">
        <f t="shared" si="2"/>
        <v>222</v>
      </c>
      <c r="M39" s="23" t="s">
        <v>4</v>
      </c>
      <c r="N39" s="23" t="s">
        <v>96</v>
      </c>
      <c r="P39" s="1"/>
      <c r="S39" s="1"/>
      <c r="T39" s="1"/>
    </row>
    <row r="40" spans="1:20" s="16" customFormat="1" ht="15" customHeight="1">
      <c r="A40" s="22">
        <v>18</v>
      </c>
      <c r="B40" s="23" t="s">
        <v>86</v>
      </c>
      <c r="C40" s="23" t="s">
        <v>97</v>
      </c>
      <c r="D40" s="23" t="s">
        <v>98</v>
      </c>
      <c r="E40" s="24" t="s">
        <v>11</v>
      </c>
      <c r="F40" s="24" t="s">
        <v>99</v>
      </c>
      <c r="G40" s="23">
        <v>6</v>
      </c>
      <c r="H40" s="25">
        <f>VLOOKUP(F40,'[1]KOYAS PERFUMARY'!$B$4:$C$142,2,FALSE)</f>
        <v>93</v>
      </c>
      <c r="I40" s="25">
        <f t="shared" si="0"/>
        <v>12</v>
      </c>
      <c r="J40" s="25">
        <f t="shared" si="1"/>
        <v>72</v>
      </c>
      <c r="K40" s="25"/>
      <c r="L40" s="25">
        <f t="shared" si="2"/>
        <v>642</v>
      </c>
      <c r="M40" s="23" t="s">
        <v>12</v>
      </c>
      <c r="N40" s="23" t="s">
        <v>148</v>
      </c>
      <c r="P40" s="1"/>
      <c r="S40" s="1"/>
      <c r="T40" s="1"/>
    </row>
    <row r="41" spans="1:20" s="16" customFormat="1" ht="15" customHeight="1">
      <c r="A41" s="22"/>
      <c r="B41" s="23" t="s">
        <v>86</v>
      </c>
      <c r="C41" s="23" t="s">
        <v>97</v>
      </c>
      <c r="D41" s="23" t="s">
        <v>98</v>
      </c>
      <c r="E41" s="24" t="s">
        <v>11</v>
      </c>
      <c r="F41" s="24" t="s">
        <v>99</v>
      </c>
      <c r="G41" s="23">
        <v>2</v>
      </c>
      <c r="H41" s="25">
        <f>VLOOKUP(F41,'[1]KOYAS PERFUMARY'!$B$4:$E$139,4,FALSE)</f>
        <v>58</v>
      </c>
      <c r="I41" s="25">
        <f t="shared" si="0"/>
        <v>4</v>
      </c>
      <c r="J41" s="25">
        <f t="shared" si="1"/>
        <v>24</v>
      </c>
      <c r="K41" s="25">
        <v>30</v>
      </c>
      <c r="L41" s="25">
        <f t="shared" si="2"/>
        <v>174</v>
      </c>
      <c r="M41" s="23" t="s">
        <v>4</v>
      </c>
      <c r="N41" s="23" t="s">
        <v>148</v>
      </c>
      <c r="P41" s="1"/>
      <c r="S41" s="1"/>
      <c r="T41" s="1"/>
    </row>
    <row r="42" spans="1:20" s="16" customFormat="1" ht="15" customHeight="1">
      <c r="A42" s="22">
        <v>19</v>
      </c>
      <c r="B42" s="23" t="s">
        <v>100</v>
      </c>
      <c r="C42" s="23" t="s">
        <v>101</v>
      </c>
      <c r="D42" s="23" t="s">
        <v>102</v>
      </c>
      <c r="E42" s="24" t="s">
        <v>11</v>
      </c>
      <c r="F42" s="23" t="s">
        <v>103</v>
      </c>
      <c r="G42" s="23">
        <v>9</v>
      </c>
      <c r="H42" s="25">
        <f>VLOOKUP(F42,'[1]KOYAS PERFUMARY'!$B$4:$C$142,2,FALSE)</f>
        <v>111</v>
      </c>
      <c r="I42" s="25">
        <f t="shared" si="0"/>
        <v>18</v>
      </c>
      <c r="J42" s="25">
        <f t="shared" si="1"/>
        <v>108</v>
      </c>
      <c r="K42" s="25"/>
      <c r="L42" s="25">
        <f t="shared" si="2"/>
        <v>1125</v>
      </c>
      <c r="M42" s="23" t="s">
        <v>12</v>
      </c>
      <c r="N42" s="23" t="s">
        <v>104</v>
      </c>
      <c r="P42" s="1"/>
      <c r="S42" s="1"/>
      <c r="T42" s="1"/>
    </row>
    <row r="43" spans="1:20" s="16" customFormat="1" ht="15" customHeight="1">
      <c r="A43" s="22"/>
      <c r="B43" s="23" t="s">
        <v>100</v>
      </c>
      <c r="C43" s="23" t="s">
        <v>101</v>
      </c>
      <c r="D43" s="23" t="s">
        <v>102</v>
      </c>
      <c r="E43" s="24" t="s">
        <v>11</v>
      </c>
      <c r="F43" s="23" t="s">
        <v>103</v>
      </c>
      <c r="G43" s="23">
        <v>13</v>
      </c>
      <c r="H43" s="25">
        <f>VLOOKUP(F43,'[1]KOYAS PERFUMARY'!$B$4:$E$139,4,FALSE)</f>
        <v>70</v>
      </c>
      <c r="I43" s="25">
        <f t="shared" si="0"/>
        <v>26</v>
      </c>
      <c r="J43" s="25">
        <f t="shared" si="1"/>
        <v>156</v>
      </c>
      <c r="K43" s="25">
        <v>30</v>
      </c>
      <c r="L43" s="25">
        <f t="shared" si="2"/>
        <v>1122</v>
      </c>
      <c r="M43" s="23" t="s">
        <v>4</v>
      </c>
      <c r="N43" s="23" t="s">
        <v>104</v>
      </c>
      <c r="P43" s="1"/>
      <c r="S43" s="1"/>
      <c r="T43" s="1"/>
    </row>
    <row r="44" spans="1:20" s="16" customFormat="1" ht="15" customHeight="1">
      <c r="A44" s="22">
        <v>20</v>
      </c>
      <c r="B44" s="23" t="s">
        <v>105</v>
      </c>
      <c r="C44" s="23" t="s">
        <v>106</v>
      </c>
      <c r="D44" s="23" t="s">
        <v>107</v>
      </c>
      <c r="E44" s="24" t="s">
        <v>11</v>
      </c>
      <c r="F44" s="23" t="s">
        <v>84</v>
      </c>
      <c r="G44" s="23">
        <v>1</v>
      </c>
      <c r="H44" s="25">
        <f>VLOOKUP(F44,'[1]KOYAS PERFUMARY'!$B$4:$C$142,2,FALSE)</f>
        <v>146</v>
      </c>
      <c r="I44" s="25">
        <f t="shared" si="0"/>
        <v>2</v>
      </c>
      <c r="J44" s="25">
        <f t="shared" si="1"/>
        <v>12</v>
      </c>
      <c r="K44" s="25"/>
      <c r="L44" s="25">
        <f t="shared" si="2"/>
        <v>160</v>
      </c>
      <c r="M44" s="23" t="s">
        <v>12</v>
      </c>
      <c r="N44" s="23" t="s">
        <v>85</v>
      </c>
      <c r="P44" s="1"/>
      <c r="S44" s="1"/>
      <c r="T44" s="1"/>
    </row>
    <row r="45" spans="1:20" s="16" customFormat="1" ht="15" customHeight="1">
      <c r="A45" s="22"/>
      <c r="B45" s="23" t="s">
        <v>105</v>
      </c>
      <c r="C45" s="23" t="s">
        <v>106</v>
      </c>
      <c r="D45" s="23" t="s">
        <v>107</v>
      </c>
      <c r="E45" s="24" t="s">
        <v>11</v>
      </c>
      <c r="F45" s="23" t="s">
        <v>84</v>
      </c>
      <c r="G45" s="23">
        <v>11</v>
      </c>
      <c r="H45" s="25">
        <f>VLOOKUP(F45,'[1]KOYAS PERFUMARY'!$B$4:$E$139,4,FALSE)</f>
        <v>87</v>
      </c>
      <c r="I45" s="25">
        <f t="shared" si="0"/>
        <v>22</v>
      </c>
      <c r="J45" s="25">
        <f t="shared" si="1"/>
        <v>132</v>
      </c>
      <c r="K45" s="25">
        <v>30</v>
      </c>
      <c r="L45" s="25">
        <f t="shared" si="2"/>
        <v>1141</v>
      </c>
      <c r="M45" s="23" t="s">
        <v>4</v>
      </c>
      <c r="N45" s="23" t="s">
        <v>85</v>
      </c>
      <c r="P45" s="1"/>
      <c r="S45" s="1"/>
      <c r="T45" s="1"/>
    </row>
    <row r="46" spans="1:20" s="16" customFormat="1" ht="15" customHeight="1">
      <c r="A46" s="22">
        <v>21</v>
      </c>
      <c r="B46" s="23" t="s">
        <v>108</v>
      </c>
      <c r="C46" s="23" t="s">
        <v>109</v>
      </c>
      <c r="D46" s="23" t="s">
        <v>110</v>
      </c>
      <c r="E46" s="24" t="s">
        <v>11</v>
      </c>
      <c r="F46" s="23" t="s">
        <v>111</v>
      </c>
      <c r="G46" s="23">
        <v>11</v>
      </c>
      <c r="H46" s="25">
        <f>VLOOKUP(F46,'[1]KOYAS PERFUMARY'!$B$4:$C$142,2,FALSE)</f>
        <v>204</v>
      </c>
      <c r="I46" s="25">
        <f t="shared" si="0"/>
        <v>22</v>
      </c>
      <c r="J46" s="25">
        <f t="shared" si="1"/>
        <v>132</v>
      </c>
      <c r="K46" s="25">
        <v>30</v>
      </c>
      <c r="L46" s="25">
        <f t="shared" si="2"/>
        <v>2428</v>
      </c>
      <c r="M46" s="23" t="s">
        <v>12</v>
      </c>
      <c r="N46" s="23" t="s">
        <v>149</v>
      </c>
      <c r="P46" s="1"/>
      <c r="S46" s="1"/>
      <c r="T46" s="1"/>
    </row>
    <row r="47" spans="1:20" s="16" customFormat="1" ht="15" customHeight="1">
      <c r="A47" s="22">
        <v>22</v>
      </c>
      <c r="B47" s="23" t="s">
        <v>112</v>
      </c>
      <c r="C47" s="23" t="s">
        <v>113</v>
      </c>
      <c r="D47" s="23" t="s">
        <v>114</v>
      </c>
      <c r="E47" s="24" t="s">
        <v>11</v>
      </c>
      <c r="F47" s="23" t="s">
        <v>29</v>
      </c>
      <c r="G47" s="23">
        <v>3</v>
      </c>
      <c r="H47" s="25">
        <v>53</v>
      </c>
      <c r="I47" s="25">
        <f t="shared" si="0"/>
        <v>6</v>
      </c>
      <c r="J47" s="25">
        <f t="shared" si="1"/>
        <v>36</v>
      </c>
      <c r="K47" s="25"/>
      <c r="L47" s="25">
        <f t="shared" si="2"/>
        <v>201</v>
      </c>
      <c r="M47" s="23" t="s">
        <v>12</v>
      </c>
      <c r="N47" s="23" t="s">
        <v>30</v>
      </c>
      <c r="P47" s="1"/>
      <c r="S47" s="1"/>
      <c r="T47" s="1"/>
    </row>
    <row r="48" spans="1:20" s="16" customFormat="1" ht="15" customHeight="1">
      <c r="A48" s="22"/>
      <c r="B48" s="23" t="s">
        <v>112</v>
      </c>
      <c r="C48" s="23" t="s">
        <v>113</v>
      </c>
      <c r="D48" s="23" t="s">
        <v>114</v>
      </c>
      <c r="E48" s="24" t="s">
        <v>11</v>
      </c>
      <c r="F48" s="23" t="s">
        <v>29</v>
      </c>
      <c r="G48" s="23">
        <v>9</v>
      </c>
      <c r="H48" s="25">
        <v>41</v>
      </c>
      <c r="I48" s="25">
        <f t="shared" si="0"/>
        <v>18</v>
      </c>
      <c r="J48" s="25">
        <f t="shared" si="1"/>
        <v>108</v>
      </c>
      <c r="K48" s="25"/>
      <c r="L48" s="25">
        <f t="shared" si="2"/>
        <v>495</v>
      </c>
      <c r="M48" s="23" t="s">
        <v>4</v>
      </c>
      <c r="N48" s="23" t="s">
        <v>30</v>
      </c>
      <c r="P48" s="1"/>
      <c r="S48" s="1"/>
      <c r="T48" s="1"/>
    </row>
    <row r="49" spans="1:20" s="16" customFormat="1" ht="15" customHeight="1">
      <c r="A49" s="22"/>
      <c r="B49" s="23" t="s">
        <v>112</v>
      </c>
      <c r="C49" s="23" t="s">
        <v>113</v>
      </c>
      <c r="D49" s="23" t="s">
        <v>114</v>
      </c>
      <c r="E49" s="24" t="s">
        <v>11</v>
      </c>
      <c r="F49" s="23" t="s">
        <v>29</v>
      </c>
      <c r="G49" s="23">
        <v>1</v>
      </c>
      <c r="H49" s="25">
        <v>29</v>
      </c>
      <c r="I49" s="25">
        <f t="shared" si="0"/>
        <v>2</v>
      </c>
      <c r="J49" s="25">
        <f t="shared" si="1"/>
        <v>12</v>
      </c>
      <c r="K49" s="25">
        <v>30</v>
      </c>
      <c r="L49" s="25">
        <f t="shared" si="2"/>
        <v>73</v>
      </c>
      <c r="M49" s="23" t="s">
        <v>3</v>
      </c>
      <c r="N49" s="23" t="s">
        <v>30</v>
      </c>
      <c r="P49" s="1"/>
      <c r="S49" s="1"/>
      <c r="T49" s="1"/>
    </row>
    <row r="50" spans="1:20" s="16" customFormat="1" ht="15" customHeight="1">
      <c r="A50" s="22">
        <v>23</v>
      </c>
      <c r="B50" s="23" t="s">
        <v>115</v>
      </c>
      <c r="C50" s="23" t="s">
        <v>116</v>
      </c>
      <c r="D50" s="23" t="s">
        <v>117</v>
      </c>
      <c r="E50" s="24" t="s">
        <v>11</v>
      </c>
      <c r="F50" s="23" t="s">
        <v>67</v>
      </c>
      <c r="G50" s="23">
        <v>5</v>
      </c>
      <c r="H50" s="25">
        <f>VLOOKUP(F50,'[1]KOYAS PERFUMARY'!$B$4:$C$142,2,FALSE)</f>
        <v>111</v>
      </c>
      <c r="I50" s="25">
        <f t="shared" si="0"/>
        <v>10</v>
      </c>
      <c r="J50" s="25">
        <f t="shared" si="1"/>
        <v>60</v>
      </c>
      <c r="K50" s="25"/>
      <c r="L50" s="25">
        <f t="shared" si="2"/>
        <v>625</v>
      </c>
      <c r="M50" s="23" t="s">
        <v>12</v>
      </c>
      <c r="N50" s="23" t="s">
        <v>118</v>
      </c>
      <c r="P50" s="1"/>
      <c r="S50" s="1"/>
      <c r="T50" s="1"/>
    </row>
    <row r="51" spans="1:20" s="16" customFormat="1" ht="15" customHeight="1">
      <c r="A51" s="22"/>
      <c r="B51" s="23" t="s">
        <v>115</v>
      </c>
      <c r="C51" s="23" t="s">
        <v>116</v>
      </c>
      <c r="D51" s="23" t="s">
        <v>117</v>
      </c>
      <c r="E51" s="24" t="s">
        <v>11</v>
      </c>
      <c r="F51" s="23" t="s">
        <v>67</v>
      </c>
      <c r="G51" s="23">
        <v>1</v>
      </c>
      <c r="H51" s="25">
        <f>VLOOKUP(F51,'[1]KOYAS PERFUMARY'!$B$4:$E$139,4,FALSE)</f>
        <v>70</v>
      </c>
      <c r="I51" s="25">
        <f t="shared" si="0"/>
        <v>2</v>
      </c>
      <c r="J51" s="25">
        <f t="shared" si="1"/>
        <v>12</v>
      </c>
      <c r="K51" s="25">
        <v>30</v>
      </c>
      <c r="L51" s="25">
        <f t="shared" si="2"/>
        <v>114</v>
      </c>
      <c r="M51" s="23" t="s">
        <v>4</v>
      </c>
      <c r="N51" s="23" t="s">
        <v>118</v>
      </c>
      <c r="P51" s="1"/>
      <c r="S51" s="1"/>
      <c r="T51" s="1"/>
    </row>
    <row r="52" spans="1:20" s="16" customFormat="1" ht="15" customHeight="1">
      <c r="A52" s="22">
        <v>24</v>
      </c>
      <c r="B52" s="23" t="s">
        <v>119</v>
      </c>
      <c r="C52" s="23" t="s">
        <v>120</v>
      </c>
      <c r="D52" s="23" t="s">
        <v>121</v>
      </c>
      <c r="E52" s="24" t="s">
        <v>11</v>
      </c>
      <c r="F52" s="23" t="s">
        <v>122</v>
      </c>
      <c r="G52" s="23">
        <v>12</v>
      </c>
      <c r="H52" s="25">
        <f>VLOOKUP(F52,'[1]KOYAS PERFUMARY'!$B$4:$C$142,2,FALSE)</f>
        <v>158</v>
      </c>
      <c r="I52" s="25">
        <f t="shared" si="0"/>
        <v>24</v>
      </c>
      <c r="J52" s="25">
        <f t="shared" si="1"/>
        <v>144</v>
      </c>
      <c r="K52" s="25"/>
      <c r="L52" s="25">
        <f t="shared" si="2"/>
        <v>2064</v>
      </c>
      <c r="M52" s="23" t="s">
        <v>12</v>
      </c>
      <c r="N52" s="23" t="s">
        <v>150</v>
      </c>
      <c r="P52" s="1"/>
      <c r="S52" s="1"/>
      <c r="T52" s="1"/>
    </row>
    <row r="53" spans="1:20" s="16" customFormat="1" ht="15" customHeight="1">
      <c r="A53" s="22"/>
      <c r="B53" s="23" t="s">
        <v>119</v>
      </c>
      <c r="C53" s="23" t="s">
        <v>120</v>
      </c>
      <c r="D53" s="23" t="s">
        <v>121</v>
      </c>
      <c r="E53" s="24" t="s">
        <v>11</v>
      </c>
      <c r="F53" s="23" t="s">
        <v>122</v>
      </c>
      <c r="G53" s="23">
        <v>22</v>
      </c>
      <c r="H53" s="25">
        <f>VLOOKUP(F53,'[1]KOYAS PERFUMARY'!$B$4:$E$139,4,FALSE)</f>
        <v>82</v>
      </c>
      <c r="I53" s="25">
        <f t="shared" si="0"/>
        <v>44</v>
      </c>
      <c r="J53" s="25">
        <f t="shared" si="1"/>
        <v>264</v>
      </c>
      <c r="K53" s="25">
        <v>30</v>
      </c>
      <c r="L53" s="25">
        <f t="shared" si="2"/>
        <v>2142</v>
      </c>
      <c r="M53" s="23" t="s">
        <v>4</v>
      </c>
      <c r="N53" s="23" t="s">
        <v>150</v>
      </c>
      <c r="P53" s="1"/>
      <c r="S53" s="1"/>
      <c r="T53" s="1"/>
    </row>
    <row r="54" spans="1:20" s="16" customFormat="1" ht="15" customHeight="1">
      <c r="A54" s="22">
        <v>25</v>
      </c>
      <c r="B54" s="23" t="s">
        <v>119</v>
      </c>
      <c r="C54" s="23" t="s">
        <v>123</v>
      </c>
      <c r="D54" s="23" t="s">
        <v>124</v>
      </c>
      <c r="E54" s="24" t="s">
        <v>11</v>
      </c>
      <c r="F54" s="24" t="s">
        <v>125</v>
      </c>
      <c r="G54" s="23">
        <v>3</v>
      </c>
      <c r="H54" s="25">
        <f>VLOOKUP(F54,'[1]KOYAS PERFUMARY'!$B$4:$C$142,2,FALSE)</f>
        <v>135</v>
      </c>
      <c r="I54" s="25">
        <f t="shared" si="0"/>
        <v>6</v>
      </c>
      <c r="J54" s="25">
        <f t="shared" si="1"/>
        <v>36</v>
      </c>
      <c r="K54" s="25"/>
      <c r="L54" s="25">
        <f t="shared" si="2"/>
        <v>447</v>
      </c>
      <c r="M54" s="23" t="s">
        <v>12</v>
      </c>
      <c r="N54" s="23" t="s">
        <v>151</v>
      </c>
      <c r="P54" s="1"/>
      <c r="S54" s="1"/>
      <c r="T54" s="1"/>
    </row>
    <row r="55" spans="1:20" s="16" customFormat="1" ht="15" customHeight="1">
      <c r="A55" s="22"/>
      <c r="B55" s="23" t="s">
        <v>119</v>
      </c>
      <c r="C55" s="23" t="s">
        <v>123</v>
      </c>
      <c r="D55" s="23" t="s">
        <v>124</v>
      </c>
      <c r="E55" s="24" t="s">
        <v>11</v>
      </c>
      <c r="F55" s="24" t="s">
        <v>125</v>
      </c>
      <c r="G55" s="23">
        <v>4</v>
      </c>
      <c r="H55" s="25">
        <f>VLOOKUP(F55,'[1]KOYAS PERFUMARY'!$B$4:$E$139,4,FALSE)</f>
        <v>80</v>
      </c>
      <c r="I55" s="25">
        <f t="shared" si="0"/>
        <v>8</v>
      </c>
      <c r="J55" s="25">
        <f t="shared" si="1"/>
        <v>48</v>
      </c>
      <c r="K55" s="25">
        <v>30</v>
      </c>
      <c r="L55" s="25">
        <f t="shared" si="2"/>
        <v>406</v>
      </c>
      <c r="M55" s="23" t="s">
        <v>4</v>
      </c>
      <c r="N55" s="23" t="s">
        <v>151</v>
      </c>
      <c r="P55" s="1"/>
      <c r="S55" s="1"/>
      <c r="T55" s="1"/>
    </row>
    <row r="56" spans="1:20" s="16" customFormat="1" ht="15" customHeight="1">
      <c r="A56" s="22">
        <v>26</v>
      </c>
      <c r="B56" s="23" t="s">
        <v>119</v>
      </c>
      <c r="C56" s="23" t="s">
        <v>126</v>
      </c>
      <c r="D56" s="23" t="s">
        <v>127</v>
      </c>
      <c r="E56" s="24" t="s">
        <v>11</v>
      </c>
      <c r="F56" s="23" t="s">
        <v>128</v>
      </c>
      <c r="G56" s="23">
        <v>1</v>
      </c>
      <c r="H56" s="25">
        <f>VLOOKUP(F56,'[1]KOYAS PERFUMARY'!$B$4:$C$142,2,FALSE)</f>
        <v>204</v>
      </c>
      <c r="I56" s="25">
        <f t="shared" si="0"/>
        <v>2</v>
      </c>
      <c r="J56" s="25">
        <f t="shared" si="1"/>
        <v>12</v>
      </c>
      <c r="K56" s="25"/>
      <c r="L56" s="25">
        <f t="shared" si="2"/>
        <v>218</v>
      </c>
      <c r="M56" s="23" t="s">
        <v>12</v>
      </c>
      <c r="N56" s="23" t="s">
        <v>129</v>
      </c>
      <c r="P56" s="1"/>
      <c r="S56" s="1"/>
      <c r="T56" s="1"/>
    </row>
    <row r="57" spans="1:20" s="16" customFormat="1" ht="15" customHeight="1">
      <c r="A57" s="22"/>
      <c r="B57" s="23" t="s">
        <v>119</v>
      </c>
      <c r="C57" s="23" t="s">
        <v>126</v>
      </c>
      <c r="D57" s="23" t="s">
        <v>127</v>
      </c>
      <c r="E57" s="24" t="s">
        <v>11</v>
      </c>
      <c r="F57" s="23" t="s">
        <v>128</v>
      </c>
      <c r="G57" s="23">
        <v>21</v>
      </c>
      <c r="H57" s="25">
        <f>VLOOKUP(F57,'[1]KOYAS PERFUMARY'!$B$4:$E$139,4,FALSE)</f>
        <v>99</v>
      </c>
      <c r="I57" s="25">
        <f t="shared" si="0"/>
        <v>42</v>
      </c>
      <c r="J57" s="25">
        <f t="shared" si="1"/>
        <v>252</v>
      </c>
      <c r="K57" s="25">
        <v>30</v>
      </c>
      <c r="L57" s="25">
        <f t="shared" si="2"/>
        <v>2403</v>
      </c>
      <c r="M57" s="23" t="s">
        <v>4</v>
      </c>
      <c r="N57" s="23" t="s">
        <v>129</v>
      </c>
      <c r="P57" s="1"/>
      <c r="S57" s="1"/>
      <c r="T57" s="1"/>
    </row>
    <row r="58" spans="1:20" s="16" customFormat="1" ht="15" customHeight="1">
      <c r="A58" s="22">
        <v>27</v>
      </c>
      <c r="B58" s="23" t="s">
        <v>130</v>
      </c>
      <c r="C58" s="23" t="s">
        <v>131</v>
      </c>
      <c r="D58" s="23" t="s">
        <v>132</v>
      </c>
      <c r="E58" s="24" t="s">
        <v>11</v>
      </c>
      <c r="F58" s="23" t="s">
        <v>67</v>
      </c>
      <c r="G58" s="23">
        <v>5</v>
      </c>
      <c r="H58" s="25">
        <f>VLOOKUP(F58,'[1]KOYAS PERFUMARY'!$B$4:$C$142,2,FALSE)</f>
        <v>111</v>
      </c>
      <c r="I58" s="25">
        <f t="shared" si="0"/>
        <v>10</v>
      </c>
      <c r="J58" s="25">
        <f t="shared" si="1"/>
        <v>60</v>
      </c>
      <c r="K58" s="25"/>
      <c r="L58" s="25">
        <f t="shared" si="2"/>
        <v>625</v>
      </c>
      <c r="M58" s="23" t="s">
        <v>12</v>
      </c>
      <c r="N58" s="23" t="s">
        <v>118</v>
      </c>
      <c r="P58" s="1"/>
      <c r="S58" s="1"/>
      <c r="T58" s="1"/>
    </row>
    <row r="59" spans="1:20" s="16" customFormat="1" ht="15" customHeight="1">
      <c r="A59" s="22"/>
      <c r="B59" s="23" t="s">
        <v>130</v>
      </c>
      <c r="C59" s="23" t="s">
        <v>131</v>
      </c>
      <c r="D59" s="23" t="s">
        <v>132</v>
      </c>
      <c r="E59" s="24" t="s">
        <v>11</v>
      </c>
      <c r="F59" s="23" t="s">
        <v>67</v>
      </c>
      <c r="G59" s="23">
        <v>1</v>
      </c>
      <c r="H59" s="25">
        <f>VLOOKUP(F59,'[1]KOYAS PERFUMARY'!$B$4:$E$139,4,FALSE)</f>
        <v>70</v>
      </c>
      <c r="I59" s="25">
        <f t="shared" si="0"/>
        <v>2</v>
      </c>
      <c r="J59" s="25">
        <f t="shared" si="1"/>
        <v>12</v>
      </c>
      <c r="K59" s="25">
        <v>30</v>
      </c>
      <c r="L59" s="25">
        <f t="shared" si="2"/>
        <v>114</v>
      </c>
      <c r="M59" s="23" t="s">
        <v>4</v>
      </c>
      <c r="N59" s="23" t="s">
        <v>118</v>
      </c>
      <c r="P59" s="1"/>
      <c r="S59" s="1"/>
      <c r="T59" s="1"/>
    </row>
    <row r="60" spans="1:20" s="16" customFormat="1" ht="15" customHeight="1">
      <c r="A60" s="22">
        <v>28</v>
      </c>
      <c r="B60" s="23" t="s">
        <v>133</v>
      </c>
      <c r="C60" s="23" t="s">
        <v>134</v>
      </c>
      <c r="D60" s="23" t="s">
        <v>135</v>
      </c>
      <c r="E60" s="24" t="s">
        <v>11</v>
      </c>
      <c r="F60" s="23" t="s">
        <v>95</v>
      </c>
      <c r="G60" s="23">
        <v>5</v>
      </c>
      <c r="H60" s="25">
        <f>VLOOKUP(F60,'[1]KOYAS PERFUMARY'!$B$4:$C$142,2,FALSE)</f>
        <v>151</v>
      </c>
      <c r="I60" s="25">
        <f t="shared" si="0"/>
        <v>10</v>
      </c>
      <c r="J60" s="25">
        <f t="shared" si="1"/>
        <v>60</v>
      </c>
      <c r="K60" s="25"/>
      <c r="L60" s="25">
        <f t="shared" si="2"/>
        <v>825</v>
      </c>
      <c r="M60" s="23" t="s">
        <v>12</v>
      </c>
      <c r="N60" s="23" t="s">
        <v>96</v>
      </c>
      <c r="P60" s="1"/>
      <c r="S60" s="1"/>
      <c r="T60" s="1"/>
    </row>
    <row r="61" spans="1:20" s="16" customFormat="1" ht="15" customHeight="1">
      <c r="A61" s="22"/>
      <c r="B61" s="23" t="s">
        <v>133</v>
      </c>
      <c r="C61" s="23" t="s">
        <v>134</v>
      </c>
      <c r="D61" s="23" t="s">
        <v>135</v>
      </c>
      <c r="E61" s="24" t="s">
        <v>11</v>
      </c>
      <c r="F61" s="23" t="s">
        <v>95</v>
      </c>
      <c r="G61" s="23">
        <v>2</v>
      </c>
      <c r="H61" s="25">
        <f>VLOOKUP(F61,'[1]KOYAS PERFUMARY'!$B$4:$E$139,4,FALSE)</f>
        <v>82</v>
      </c>
      <c r="I61" s="25">
        <f t="shared" si="0"/>
        <v>4</v>
      </c>
      <c r="J61" s="25">
        <f t="shared" si="1"/>
        <v>24</v>
      </c>
      <c r="K61" s="25">
        <v>30</v>
      </c>
      <c r="L61" s="25">
        <f t="shared" si="2"/>
        <v>222</v>
      </c>
      <c r="M61" s="23" t="s">
        <v>4</v>
      </c>
      <c r="N61" s="23" t="s">
        <v>96</v>
      </c>
      <c r="P61" s="1"/>
      <c r="S61" s="1"/>
      <c r="T61" s="1"/>
    </row>
    <row r="62" spans="1:20" s="16" customFormat="1" ht="15" customHeight="1">
      <c r="A62" s="22">
        <v>29</v>
      </c>
      <c r="B62" s="23" t="s">
        <v>133</v>
      </c>
      <c r="C62" s="23" t="s">
        <v>136</v>
      </c>
      <c r="D62" s="23" t="s">
        <v>137</v>
      </c>
      <c r="E62" s="24" t="s">
        <v>11</v>
      </c>
      <c r="F62" s="23" t="s">
        <v>138</v>
      </c>
      <c r="G62" s="23">
        <v>6</v>
      </c>
      <c r="H62" s="25">
        <f>VLOOKUP(F62,'[1]KOYAS PERFUMARY'!$B$4:$C$142,2,FALSE)</f>
        <v>190</v>
      </c>
      <c r="I62" s="25">
        <f t="shared" si="0"/>
        <v>12</v>
      </c>
      <c r="J62" s="25">
        <f t="shared" si="1"/>
        <v>72</v>
      </c>
      <c r="K62" s="25">
        <v>30</v>
      </c>
      <c r="L62" s="25">
        <f t="shared" si="2"/>
        <v>1254</v>
      </c>
      <c r="M62" s="23" t="s">
        <v>12</v>
      </c>
      <c r="N62" s="23" t="s">
        <v>152</v>
      </c>
      <c r="P62" s="1"/>
      <c r="S62" s="1"/>
      <c r="T62" s="1"/>
    </row>
    <row r="63" spans="1:20" s="16" customFormat="1" ht="15" customHeight="1">
      <c r="A63" s="22">
        <v>30</v>
      </c>
      <c r="B63" s="23" t="s">
        <v>139</v>
      </c>
      <c r="C63" s="23" t="s">
        <v>140</v>
      </c>
      <c r="D63" s="24" t="s">
        <v>141</v>
      </c>
      <c r="E63" s="24" t="s">
        <v>11</v>
      </c>
      <c r="F63" s="23" t="s">
        <v>48</v>
      </c>
      <c r="G63" s="23">
        <v>4</v>
      </c>
      <c r="H63" s="25">
        <f>VLOOKUP(F63,'[1]KOYAS PERFUMARY'!$B$4:$C$142,2,FALSE)</f>
        <v>175</v>
      </c>
      <c r="I63" s="25">
        <f t="shared" si="0"/>
        <v>8</v>
      </c>
      <c r="J63" s="25">
        <f t="shared" si="1"/>
        <v>48</v>
      </c>
      <c r="K63" s="25">
        <v>30</v>
      </c>
      <c r="L63" s="25">
        <f t="shared" si="2"/>
        <v>786</v>
      </c>
      <c r="M63" s="23" t="s">
        <v>12</v>
      </c>
      <c r="N63" s="23" t="s">
        <v>142</v>
      </c>
      <c r="P63" s="1"/>
      <c r="S63" s="1"/>
      <c r="T63" s="1"/>
    </row>
    <row r="64" spans="1:20" s="16" customFormat="1" ht="15" customHeight="1">
      <c r="A64" s="41" t="s">
        <v>143</v>
      </c>
      <c r="B64" s="42"/>
      <c r="C64" s="42"/>
      <c r="D64" s="42"/>
      <c r="E64" s="42"/>
      <c r="F64" s="42"/>
      <c r="G64" s="42"/>
      <c r="H64" s="42"/>
      <c r="I64" s="42"/>
      <c r="J64" s="42"/>
      <c r="K64" s="43"/>
      <c r="L64" s="18">
        <f>SUM(L4:L63)</f>
        <v>49207</v>
      </c>
      <c r="M64" s="19"/>
      <c r="N64" s="19"/>
      <c r="P64" s="1"/>
      <c r="S64" s="1"/>
      <c r="T64" s="1"/>
    </row>
    <row r="65" spans="1:20" s="16" customFormat="1" ht="15" customHeight="1" thickBot="1">
      <c r="A65" s="20"/>
      <c r="B65"/>
      <c r="C65"/>
      <c r="D65"/>
      <c r="E65"/>
      <c r="F65"/>
      <c r="G65" s="17">
        <f>SUM(G4:G63)</f>
        <v>403</v>
      </c>
      <c r="H65" s="21"/>
      <c r="I65" s="21"/>
      <c r="J65" s="21"/>
      <c r="K65" s="21"/>
      <c r="L65" s="21"/>
      <c r="M65"/>
      <c r="N65"/>
      <c r="P65" s="1"/>
      <c r="S65" s="1"/>
      <c r="T65" s="1"/>
    </row>
    <row r="66" spans="1:20">
      <c r="A66" s="26" t="s">
        <v>26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8"/>
    </row>
    <row r="67" spans="1:20" ht="18.75" customHeight="1" thickBot="1">
      <c r="A67" s="29" t="s">
        <v>33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1"/>
    </row>
    <row r="68" spans="1:20" ht="37.5" customHeight="1" thickBot="1">
      <c r="A68" s="32" t="s">
        <v>27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</row>
  </sheetData>
  <sortState ref="B4:N65">
    <sortCondition ref="B4:B65"/>
    <sortCondition ref="C4:C65"/>
  </sortState>
  <mergeCells count="8">
    <mergeCell ref="A66:M66"/>
    <mergeCell ref="A67:M67"/>
    <mergeCell ref="A68:M68"/>
    <mergeCell ref="A1:G1"/>
    <mergeCell ref="A2:G2"/>
    <mergeCell ref="H1:M1"/>
    <mergeCell ref="H2:M2"/>
    <mergeCell ref="A64:K64"/>
  </mergeCells>
  <pageMargins left="0.23622047244094491" right="0.11811023622047245" top="0.39370078740157483" bottom="0.62992125984251968" header="0.23622047244094491" footer="0.3149606299212598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25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2025-03-07T12:34:46Z</cp:lastPrinted>
  <dcterms:created xsi:type="dcterms:W3CDTF">2022-12-05T07:14:18Z</dcterms:created>
  <dcterms:modified xsi:type="dcterms:W3CDTF">2025-03-14T08:29:06Z</dcterms:modified>
</cp:coreProperties>
</file>