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N23" i="1"/>
  <c r="N12"/>
  <c r="N5"/>
  <c r="N6"/>
  <c r="N7"/>
  <c r="N8"/>
  <c r="N9"/>
  <c r="N10"/>
  <c r="N11"/>
  <c r="N13"/>
  <c r="N14"/>
  <c r="N15"/>
  <c r="N16"/>
  <c r="N17"/>
  <c r="N18"/>
  <c r="N19"/>
  <c r="N20"/>
  <c r="N21"/>
  <c r="N22"/>
  <c r="N4"/>
  <c r="K5"/>
  <c r="L5"/>
  <c r="K6"/>
  <c r="L6"/>
  <c r="K7"/>
  <c r="L7"/>
  <c r="K8"/>
  <c r="L8"/>
  <c r="K9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L4"/>
  <c r="K4"/>
  <c r="J16" l="1"/>
  <c r="J10"/>
  <c r="J9"/>
  <c r="J6" l="1"/>
  <c r="J7"/>
  <c r="J8"/>
  <c r="J11"/>
  <c r="J14"/>
  <c r="J15"/>
  <c r="J18"/>
  <c r="J19"/>
  <c r="J21"/>
</calcChain>
</file>

<file path=xl/sharedStrings.xml><?xml version="1.0" encoding="utf-8"?>
<sst xmlns="http://schemas.openxmlformats.org/spreadsheetml/2006/main" count="135" uniqueCount="81">
  <si>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</si>
  <si>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</si>
  <si>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</si>
  <si>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</si>
  <si>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</si>
  <si>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</si>
  <si>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</si>
  <si>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</si>
  <si>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02/10/2024</t>
  </si>
  <si>
    <t>1780</t>
  </si>
  <si>
    <t>03/10/2024</t>
  </si>
  <si>
    <t>1797</t>
  </si>
  <si>
    <t>PAN MASALA</t>
  </si>
  <si>
    <t>1795</t>
  </si>
  <si>
    <t>05/10/2024</t>
  </si>
  <si>
    <t>1816</t>
  </si>
  <si>
    <t>1813</t>
  </si>
  <si>
    <t>1825</t>
  </si>
  <si>
    <t>07/10/2024</t>
  </si>
  <si>
    <t>1838</t>
  </si>
  <si>
    <t>1841</t>
  </si>
  <si>
    <t>10/10/2024</t>
  </si>
  <si>
    <t>13</t>
  </si>
  <si>
    <t>SOAP</t>
  </si>
  <si>
    <t>19/10/2024</t>
  </si>
  <si>
    <t>1924</t>
  </si>
  <si>
    <t>22/10/2024</t>
  </si>
  <si>
    <t>1967</t>
  </si>
  <si>
    <t>26/10/2024</t>
  </si>
  <si>
    <t>1993</t>
  </si>
  <si>
    <t>29/10/2024</t>
  </si>
  <si>
    <t>2028</t>
  </si>
  <si>
    <t>2031</t>
  </si>
  <si>
    <t>2033</t>
  </si>
  <si>
    <t>2026</t>
  </si>
  <si>
    <t>2029/2030</t>
  </si>
  <si>
    <t>30/10/2024</t>
  </si>
  <si>
    <t>2048</t>
  </si>
  <si>
    <t>GST to be paid by Consignor under Reverse Charge Mechanism (RCM) as per GST</t>
  </si>
  <si>
    <t>Declaration � Kindly verify and confirm before 11/20/2024 00:00:00</t>
  </si>
  <si>
    <t>Thanking you for your business.
PRAGATI LOGISTICS</t>
  </si>
  <si>
    <t>NAYAGARH</t>
  </si>
  <si>
    <t>BALUGAON</t>
  </si>
  <si>
    <t>KEONJHAR</t>
  </si>
  <si>
    <t>RAIRANGPUR</t>
  </si>
  <si>
    <t>JODA</t>
  </si>
  <si>
    <t>BARIPADA</t>
  </si>
  <si>
    <t>JASIPUR</t>
  </si>
  <si>
    <t>SORO</t>
  </si>
  <si>
    <t>ANGUL</t>
  </si>
  <si>
    <t>CTC</t>
  </si>
  <si>
    <t>PL/JA/15662</t>
  </si>
  <si>
    <t>PL/JA/15806</t>
  </si>
  <si>
    <t>PL/JA/15915</t>
  </si>
  <si>
    <t>PL/JA/16153</t>
  </si>
  <si>
    <t>PL/JA/15998</t>
  </si>
  <si>
    <t>PL/JA/15967</t>
  </si>
  <si>
    <t>PL/JA/16122</t>
  </si>
  <si>
    <t>PL/JA/16125</t>
  </si>
  <si>
    <t>PL/JA/16357</t>
  </si>
  <si>
    <t>PL/JA/16820</t>
  </si>
  <si>
    <t>PL/JA/17038</t>
  </si>
  <si>
    <t>PL/JA/17039</t>
  </si>
  <si>
    <t>PL/JA/17263</t>
  </si>
  <si>
    <t>PL/JA/17514</t>
  </si>
  <si>
    <t>PL/JA/17508</t>
  </si>
  <si>
    <t>PL/JA/17491</t>
  </si>
  <si>
    <t>PL/JA/17557</t>
  </si>
  <si>
    <t>PL/JA/17509</t>
  </si>
  <si>
    <t>PL/JA/17694</t>
  </si>
  <si>
    <t>SL</t>
  </si>
  <si>
    <t>LR NO</t>
  </si>
  <si>
    <t>INV NO</t>
  </si>
  <si>
    <t>FROM</t>
  </si>
  <si>
    <t>TO</t>
  </si>
  <si>
    <t>AYUR. MEDICINE</t>
  </si>
  <si>
    <t xml:space="preserve">TO, 
MOUMITA TRADINGS
Address:JAGATPUR KENDRAPPARA ROAD,9437128776
GST No:21AHDPB3099G1ZS
</t>
  </si>
  <si>
    <t>HAM</t>
  </si>
  <si>
    <t>WEIGHT</t>
  </si>
  <si>
    <t>(RUPEES SIXTEEN THOSAND FIFTY ONLY)</t>
  </si>
  <si>
    <t>Bill Date:31/10/2024
Bill NO : 24527
TotalAmount:16050.00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</si>
</sst>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314325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48006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Y\MOUMITA%20TRA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SPET\MOUMITA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JODA</v>
          </cell>
          <cell r="G4" t="str">
            <v>PAN MASALA</v>
          </cell>
          <cell r="H4">
            <v>2</v>
          </cell>
          <cell r="J4">
            <v>201.25</v>
          </cell>
        </row>
        <row r="5">
          <cell r="F5" t="str">
            <v>KEONJHAR</v>
          </cell>
          <cell r="G5" t="str">
            <v>PAN MASALA</v>
          </cell>
          <cell r="H5">
            <v>2</v>
          </cell>
          <cell r="J5">
            <v>180</v>
          </cell>
        </row>
        <row r="6">
          <cell r="F6" t="str">
            <v>JODA</v>
          </cell>
          <cell r="G6" t="str">
            <v>PAN MASALA</v>
          </cell>
          <cell r="H6">
            <v>2</v>
          </cell>
          <cell r="J6">
            <v>201.25</v>
          </cell>
        </row>
        <row r="7">
          <cell r="F7" t="str">
            <v>UMERKOT</v>
          </cell>
          <cell r="G7" t="str">
            <v>SOAP</v>
          </cell>
          <cell r="H7">
            <v>50</v>
          </cell>
          <cell r="I7">
            <v>375</v>
          </cell>
          <cell r="J7">
            <v>3.12</v>
          </cell>
        </row>
        <row r="8">
          <cell r="F8" t="str">
            <v>KEONJHAR</v>
          </cell>
          <cell r="G8" t="str">
            <v>PAN MASALA</v>
          </cell>
          <cell r="H8">
            <v>2</v>
          </cell>
          <cell r="J8">
            <v>180</v>
          </cell>
        </row>
        <row r="9">
          <cell r="F9" t="str">
            <v>RAIRANGPUR</v>
          </cell>
          <cell r="G9" t="str">
            <v>PAN MASALA</v>
          </cell>
          <cell r="H9">
            <v>2</v>
          </cell>
          <cell r="J9">
            <v>201.25</v>
          </cell>
        </row>
        <row r="10">
          <cell r="F10" t="str">
            <v>BARIPADA</v>
          </cell>
          <cell r="G10" t="str">
            <v>SOAP</v>
          </cell>
          <cell r="H10">
            <v>20</v>
          </cell>
          <cell r="I10">
            <v>187</v>
          </cell>
          <cell r="J10">
            <v>2.04</v>
          </cell>
        </row>
        <row r="11">
          <cell r="F11" t="str">
            <v>BALASORE</v>
          </cell>
          <cell r="G11" t="str">
            <v>SOAP</v>
          </cell>
          <cell r="H11">
            <v>10</v>
          </cell>
          <cell r="I11">
            <v>96</v>
          </cell>
          <cell r="J11">
            <v>2.1</v>
          </cell>
        </row>
        <row r="12">
          <cell r="F12" t="str">
            <v>DHENKANAL</v>
          </cell>
          <cell r="G12" t="str">
            <v>PAN MASALA</v>
          </cell>
          <cell r="H12">
            <v>6</v>
          </cell>
          <cell r="J12">
            <v>172.5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JASIPUR</v>
          </cell>
          <cell r="G4" t="str">
            <v>SOAP</v>
          </cell>
          <cell r="H4">
            <v>40</v>
          </cell>
          <cell r="I4">
            <v>336</v>
          </cell>
          <cell r="J4">
            <v>2.7</v>
          </cell>
        </row>
        <row r="5">
          <cell r="F5" t="str">
            <v>JODA</v>
          </cell>
          <cell r="G5" t="str">
            <v>PAN MASALA</v>
          </cell>
          <cell r="H5">
            <v>6</v>
          </cell>
          <cell r="J5">
            <v>201.25</v>
          </cell>
        </row>
        <row r="6">
          <cell r="F6" t="str">
            <v>NAYAGARH</v>
          </cell>
          <cell r="G6" t="str">
            <v>PAN MASALA</v>
          </cell>
          <cell r="H6">
            <v>5</v>
          </cell>
          <cell r="J6">
            <v>172.5</v>
          </cell>
        </row>
        <row r="7">
          <cell r="F7" t="str">
            <v>RAIRANGPUR</v>
          </cell>
          <cell r="G7" t="str">
            <v>PAN MASALA</v>
          </cell>
          <cell r="H7">
            <v>2</v>
          </cell>
          <cell r="J7">
            <v>201.25</v>
          </cell>
        </row>
        <row r="8">
          <cell r="F8" t="str">
            <v>UMERKOT</v>
          </cell>
          <cell r="G8" t="str">
            <v>SOAP</v>
          </cell>
          <cell r="H8">
            <v>50</v>
          </cell>
          <cell r="I8">
            <v>375</v>
          </cell>
          <cell r="J8">
            <v>3.12</v>
          </cell>
        </row>
        <row r="9">
          <cell r="F9" t="str">
            <v>KEONJHAR</v>
          </cell>
          <cell r="G9" t="str">
            <v>PAN MASALA</v>
          </cell>
          <cell r="H9">
            <v>4</v>
          </cell>
          <cell r="J9">
            <v>180</v>
          </cell>
        </row>
        <row r="10">
          <cell r="F10" t="str">
            <v>RAIRANGPUR</v>
          </cell>
          <cell r="G10" t="str">
            <v>PAN MASALA</v>
          </cell>
          <cell r="H10">
            <v>2</v>
          </cell>
          <cell r="J10">
            <v>201.25</v>
          </cell>
        </row>
        <row r="11">
          <cell r="F11" t="str">
            <v>BARIPADA</v>
          </cell>
          <cell r="G11" t="str">
            <v>PAN MASALA</v>
          </cell>
          <cell r="H11">
            <v>2</v>
          </cell>
          <cell r="J11">
            <v>230</v>
          </cell>
        </row>
        <row r="12">
          <cell r="F12" t="str">
            <v>JODA</v>
          </cell>
          <cell r="G12" t="str">
            <v>PAN MASALA</v>
          </cell>
          <cell r="H12">
            <v>6</v>
          </cell>
          <cell r="J12">
            <v>201.25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A7" workbookViewId="0">
      <selection activeCell="P11" sqref="P11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9.85546875" style="1" bestFit="1" customWidth="1"/>
    <col min="5" max="5" width="6.42578125" style="1" bestFit="1" customWidth="1"/>
    <col min="6" max="6" width="12.7109375" style="1" bestFit="1" customWidth="1"/>
    <col min="7" max="7" width="15.5703125" style="1" bestFit="1" customWidth="1"/>
    <col min="8" max="8" width="5.42578125" style="1" bestFit="1" customWidth="1"/>
    <col min="9" max="9" width="8.28515625" style="1" bestFit="1" customWidth="1"/>
    <col min="10" max="10" width="6.5703125" style="1" bestFit="1" customWidth="1"/>
    <col min="11" max="11" width="5.5703125" style="1" bestFit="1" customWidth="1"/>
    <col min="12" max="12" width="6.5703125" style="1" bestFit="1" customWidth="1"/>
    <col min="13" max="13" width="5.5703125" style="1" bestFit="1" customWidth="1"/>
    <col min="14" max="14" width="9.42578125" style="1" bestFit="1" customWidth="1"/>
    <col min="15" max="16384" width="9.140625" style="1"/>
  </cols>
  <sheetData>
    <row r="1" spans="1:14" ht="90" customHeight="1">
      <c r="A1" s="10"/>
      <c r="B1" s="11"/>
      <c r="C1" s="11"/>
      <c r="D1" s="11"/>
      <c r="E1" s="11"/>
      <c r="F1" s="11"/>
      <c r="G1" s="11"/>
      <c r="H1" s="11"/>
      <c r="I1" s="12"/>
      <c r="J1" s="13" t="s">
        <v>0</v>
      </c>
      <c r="K1" s="13"/>
      <c r="L1" s="13"/>
      <c r="M1" s="13"/>
      <c r="N1" s="13"/>
    </row>
    <row r="2" spans="1:14" ht="70.5" customHeight="1">
      <c r="A2" s="10" t="s">
        <v>76</v>
      </c>
      <c r="B2" s="11"/>
      <c r="C2" s="11"/>
      <c r="D2" s="11"/>
      <c r="E2" s="11"/>
      <c r="F2" s="11"/>
      <c r="G2" s="11"/>
      <c r="H2" s="11"/>
      <c r="I2" s="12"/>
      <c r="J2" s="13" t="s">
        <v>80</v>
      </c>
      <c r="K2" s="13"/>
      <c r="L2" s="13"/>
      <c r="M2" s="13"/>
      <c r="N2" s="13"/>
    </row>
    <row r="3" spans="1:14" s="15" customFormat="1" ht="18" customHeight="1">
      <c r="A3" s="14" t="s">
        <v>70</v>
      </c>
      <c r="B3" s="14" t="s">
        <v>1</v>
      </c>
      <c r="C3" s="14" t="s">
        <v>71</v>
      </c>
      <c r="D3" s="14" t="s">
        <v>72</v>
      </c>
      <c r="E3" s="14" t="s">
        <v>73</v>
      </c>
      <c r="F3" s="14" t="s">
        <v>74</v>
      </c>
      <c r="G3" s="14" t="s">
        <v>2</v>
      </c>
      <c r="H3" s="14" t="s">
        <v>3</v>
      </c>
      <c r="I3" s="14" t="s">
        <v>78</v>
      </c>
      <c r="J3" s="14" t="s">
        <v>4</v>
      </c>
      <c r="K3" s="14" t="s">
        <v>77</v>
      </c>
      <c r="L3" s="14" t="s">
        <v>5</v>
      </c>
      <c r="M3" s="14" t="s">
        <v>6</v>
      </c>
      <c r="N3" s="14" t="s">
        <v>7</v>
      </c>
    </row>
    <row r="4" spans="1:14">
      <c r="A4" s="2">
        <v>1</v>
      </c>
      <c r="B4" s="4" t="s">
        <v>8</v>
      </c>
      <c r="C4" s="4" t="s">
        <v>51</v>
      </c>
      <c r="D4" s="4" t="s">
        <v>9</v>
      </c>
      <c r="E4" s="6" t="s">
        <v>50</v>
      </c>
      <c r="F4" s="2" t="s">
        <v>41</v>
      </c>
      <c r="G4" s="7" t="s">
        <v>75</v>
      </c>
      <c r="H4" s="2">
        <v>20</v>
      </c>
      <c r="I4" s="3"/>
      <c r="J4" s="3">
        <v>120</v>
      </c>
      <c r="K4" s="3">
        <f>H4*2</f>
        <v>40</v>
      </c>
      <c r="L4" s="3">
        <f>H4*12</f>
        <v>240</v>
      </c>
      <c r="M4" s="3">
        <v>50</v>
      </c>
      <c r="N4" s="5">
        <f>H4*J4+K4+L4+M4</f>
        <v>2730</v>
      </c>
    </row>
    <row r="5" spans="1:14">
      <c r="A5" s="2">
        <v>2</v>
      </c>
      <c r="B5" s="4" t="s">
        <v>10</v>
      </c>
      <c r="C5" s="4" t="s">
        <v>52</v>
      </c>
      <c r="D5" s="4" t="s">
        <v>11</v>
      </c>
      <c r="E5" s="7" t="s">
        <v>50</v>
      </c>
      <c r="F5" s="2" t="s">
        <v>42</v>
      </c>
      <c r="G5" s="2" t="s">
        <v>12</v>
      </c>
      <c r="H5" s="2">
        <v>2</v>
      </c>
      <c r="I5" s="3"/>
      <c r="J5" s="3">
        <v>172.5</v>
      </c>
      <c r="K5" s="3">
        <f t="shared" ref="K5:K22" si="0">H5*2</f>
        <v>4</v>
      </c>
      <c r="L5" s="3">
        <f t="shared" ref="L5:L22" si="1">H5*12</f>
        <v>24</v>
      </c>
      <c r="M5" s="3">
        <v>50</v>
      </c>
      <c r="N5" s="3">
        <f t="shared" ref="N5:N22" si="2">H5*J5+K5+L5+M5</f>
        <v>423</v>
      </c>
    </row>
    <row r="6" spans="1:14">
      <c r="A6" s="2">
        <v>3</v>
      </c>
      <c r="B6" s="4" t="s">
        <v>10</v>
      </c>
      <c r="C6" s="4" t="s">
        <v>53</v>
      </c>
      <c r="D6" s="4" t="s">
        <v>13</v>
      </c>
      <c r="E6" s="7" t="s">
        <v>50</v>
      </c>
      <c r="F6" s="2" t="s">
        <v>43</v>
      </c>
      <c r="G6" s="2" t="s">
        <v>12</v>
      </c>
      <c r="H6" s="2">
        <v>2</v>
      </c>
      <c r="I6" s="3"/>
      <c r="J6" s="3">
        <f>VLOOKUP(F6,[1]Invoice!$F$4:$J$12,5,FALSE)</f>
        <v>180</v>
      </c>
      <c r="K6" s="3">
        <f t="shared" si="0"/>
        <v>4</v>
      </c>
      <c r="L6" s="3">
        <f t="shared" si="1"/>
        <v>24</v>
      </c>
      <c r="M6" s="3">
        <v>50</v>
      </c>
      <c r="N6" s="3">
        <f t="shared" si="2"/>
        <v>438</v>
      </c>
    </row>
    <row r="7" spans="1:14">
      <c r="A7" s="2">
        <v>4</v>
      </c>
      <c r="B7" s="4" t="s">
        <v>14</v>
      </c>
      <c r="C7" s="4" t="s">
        <v>54</v>
      </c>
      <c r="D7" s="4" t="s">
        <v>15</v>
      </c>
      <c r="E7" s="7" t="s">
        <v>50</v>
      </c>
      <c r="F7" s="2" t="s">
        <v>44</v>
      </c>
      <c r="G7" s="2" t="s">
        <v>12</v>
      </c>
      <c r="H7" s="2">
        <v>2</v>
      </c>
      <c r="I7" s="3"/>
      <c r="J7" s="3">
        <f>VLOOKUP(F7,[1]Invoice!$F$4:$J$12,5,FALSE)</f>
        <v>201.25</v>
      </c>
      <c r="K7" s="3">
        <f t="shared" si="0"/>
        <v>4</v>
      </c>
      <c r="L7" s="3">
        <f t="shared" si="1"/>
        <v>24</v>
      </c>
      <c r="M7" s="3">
        <v>50</v>
      </c>
      <c r="N7" s="3">
        <f t="shared" si="2"/>
        <v>480.5</v>
      </c>
    </row>
    <row r="8" spans="1:14">
      <c r="A8" s="2">
        <v>5</v>
      </c>
      <c r="B8" s="4" t="s">
        <v>14</v>
      </c>
      <c r="C8" s="4" t="s">
        <v>55</v>
      </c>
      <c r="D8" s="4" t="s">
        <v>16</v>
      </c>
      <c r="E8" s="7" t="s">
        <v>50</v>
      </c>
      <c r="F8" s="2" t="s">
        <v>45</v>
      </c>
      <c r="G8" s="2" t="s">
        <v>12</v>
      </c>
      <c r="H8" s="2">
        <v>2</v>
      </c>
      <c r="I8" s="3"/>
      <c r="J8" s="3">
        <f>VLOOKUP(F8,[1]Invoice!$F$4:$J$12,5,FALSE)</f>
        <v>201.25</v>
      </c>
      <c r="K8" s="3">
        <f t="shared" si="0"/>
        <v>4</v>
      </c>
      <c r="L8" s="3">
        <f t="shared" si="1"/>
        <v>24</v>
      </c>
      <c r="M8" s="3">
        <v>50</v>
      </c>
      <c r="N8" s="3">
        <f t="shared" si="2"/>
        <v>480.5</v>
      </c>
    </row>
    <row r="9" spans="1:14">
      <c r="A9" s="2">
        <v>6</v>
      </c>
      <c r="B9" s="4" t="s">
        <v>14</v>
      </c>
      <c r="C9" s="4" t="s">
        <v>56</v>
      </c>
      <c r="D9" s="4" t="s">
        <v>17</v>
      </c>
      <c r="E9" s="7" t="s">
        <v>50</v>
      </c>
      <c r="F9" s="2" t="s">
        <v>46</v>
      </c>
      <c r="G9" s="2" t="s">
        <v>12</v>
      </c>
      <c r="H9" s="2">
        <v>3</v>
      </c>
      <c r="I9" s="3"/>
      <c r="J9" s="3">
        <f>VLOOKUP(F9,[2]Invoice!$F$4:$J$12,5,FALSE)</f>
        <v>230</v>
      </c>
      <c r="K9" s="3">
        <f t="shared" si="0"/>
        <v>6</v>
      </c>
      <c r="L9" s="3">
        <f t="shared" si="1"/>
        <v>36</v>
      </c>
      <c r="M9" s="3">
        <v>50</v>
      </c>
      <c r="N9" s="3">
        <f t="shared" si="2"/>
        <v>782</v>
      </c>
    </row>
    <row r="10" spans="1:14">
      <c r="A10" s="2">
        <v>7</v>
      </c>
      <c r="B10" s="4" t="s">
        <v>18</v>
      </c>
      <c r="C10" s="4" t="s">
        <v>57</v>
      </c>
      <c r="D10" s="4" t="s">
        <v>19</v>
      </c>
      <c r="E10" s="7" t="s">
        <v>50</v>
      </c>
      <c r="F10" s="2" t="s">
        <v>46</v>
      </c>
      <c r="G10" s="2" t="s">
        <v>12</v>
      </c>
      <c r="H10" s="2">
        <v>6</v>
      </c>
      <c r="I10" s="3"/>
      <c r="J10" s="3">
        <f>VLOOKUP(F10,[2]Invoice!$F$4:$J$12,5,FALSE)</f>
        <v>230</v>
      </c>
      <c r="K10" s="3">
        <f t="shared" si="0"/>
        <v>12</v>
      </c>
      <c r="L10" s="3">
        <f t="shared" si="1"/>
        <v>72</v>
      </c>
      <c r="M10" s="3">
        <v>50</v>
      </c>
      <c r="N10" s="3">
        <f t="shared" si="2"/>
        <v>1514</v>
      </c>
    </row>
    <row r="11" spans="1:14">
      <c r="A11" s="2">
        <v>8</v>
      </c>
      <c r="B11" s="4" t="s">
        <v>18</v>
      </c>
      <c r="C11" s="4" t="s">
        <v>58</v>
      </c>
      <c r="D11" s="4" t="s">
        <v>20</v>
      </c>
      <c r="E11" s="7" t="s">
        <v>50</v>
      </c>
      <c r="F11" s="2" t="s">
        <v>45</v>
      </c>
      <c r="G11" s="2" t="s">
        <v>12</v>
      </c>
      <c r="H11" s="2">
        <v>2</v>
      </c>
      <c r="I11" s="3"/>
      <c r="J11" s="3">
        <f>VLOOKUP(F11,[1]Invoice!$F$4:$J$12,5,FALSE)</f>
        <v>201.25</v>
      </c>
      <c r="K11" s="3">
        <f t="shared" si="0"/>
        <v>4</v>
      </c>
      <c r="L11" s="3">
        <f t="shared" si="1"/>
        <v>24</v>
      </c>
      <c r="M11" s="3">
        <v>50</v>
      </c>
      <c r="N11" s="3">
        <f t="shared" si="2"/>
        <v>480.5</v>
      </c>
    </row>
    <row r="12" spans="1:14">
      <c r="A12" s="2">
        <v>9</v>
      </c>
      <c r="B12" s="4" t="s">
        <v>21</v>
      </c>
      <c r="C12" s="4" t="s">
        <v>59</v>
      </c>
      <c r="D12" s="4" t="s">
        <v>22</v>
      </c>
      <c r="E12" s="7" t="s">
        <v>50</v>
      </c>
      <c r="F12" s="2" t="s">
        <v>47</v>
      </c>
      <c r="G12" s="2" t="s">
        <v>23</v>
      </c>
      <c r="H12" s="2">
        <v>30</v>
      </c>
      <c r="I12" s="3">
        <v>225</v>
      </c>
      <c r="J12" s="3">
        <v>2.7</v>
      </c>
      <c r="K12" s="3">
        <f t="shared" si="0"/>
        <v>60</v>
      </c>
      <c r="L12" s="3">
        <f t="shared" si="1"/>
        <v>360</v>
      </c>
      <c r="M12" s="3">
        <v>50</v>
      </c>
      <c r="N12" s="3">
        <f>I12*J12+K12+L12+M12</f>
        <v>1077.5</v>
      </c>
    </row>
    <row r="13" spans="1:14">
      <c r="A13" s="2">
        <v>10</v>
      </c>
      <c r="B13" s="4" t="s">
        <v>24</v>
      </c>
      <c r="C13" s="4" t="s">
        <v>60</v>
      </c>
      <c r="D13" s="4" t="s">
        <v>25</v>
      </c>
      <c r="E13" s="7" t="s">
        <v>50</v>
      </c>
      <c r="F13" s="2" t="s">
        <v>46</v>
      </c>
      <c r="G13" s="2" t="s">
        <v>12</v>
      </c>
      <c r="H13" s="2">
        <v>2</v>
      </c>
      <c r="I13" s="3"/>
      <c r="J13" s="3">
        <v>230</v>
      </c>
      <c r="K13" s="3">
        <f t="shared" si="0"/>
        <v>4</v>
      </c>
      <c r="L13" s="3">
        <f t="shared" si="1"/>
        <v>24</v>
      </c>
      <c r="M13" s="3">
        <v>50</v>
      </c>
      <c r="N13" s="3">
        <f t="shared" si="2"/>
        <v>538</v>
      </c>
    </row>
    <row r="14" spans="1:14">
      <c r="A14" s="2">
        <v>11</v>
      </c>
      <c r="B14" s="4" t="s">
        <v>26</v>
      </c>
      <c r="C14" s="4" t="s">
        <v>61</v>
      </c>
      <c r="D14" s="4" t="s">
        <v>27</v>
      </c>
      <c r="E14" s="7" t="s">
        <v>50</v>
      </c>
      <c r="F14" s="2" t="s">
        <v>45</v>
      </c>
      <c r="G14" s="2" t="s">
        <v>12</v>
      </c>
      <c r="H14" s="2">
        <v>3</v>
      </c>
      <c r="I14" s="3"/>
      <c r="J14" s="3">
        <f>VLOOKUP(F14,[1]Invoice!$F$4:$J$12,5,FALSE)</f>
        <v>201.25</v>
      </c>
      <c r="K14" s="3">
        <f t="shared" si="0"/>
        <v>6</v>
      </c>
      <c r="L14" s="3">
        <f t="shared" si="1"/>
        <v>36</v>
      </c>
      <c r="M14" s="3">
        <v>50</v>
      </c>
      <c r="N14" s="3">
        <f t="shared" si="2"/>
        <v>695.75</v>
      </c>
    </row>
    <row r="15" spans="1:14">
      <c r="A15" s="2">
        <v>12</v>
      </c>
      <c r="B15" s="4" t="s">
        <v>26</v>
      </c>
      <c r="C15" s="4" t="s">
        <v>62</v>
      </c>
      <c r="D15" s="4" t="s">
        <v>27</v>
      </c>
      <c r="E15" s="7" t="s">
        <v>50</v>
      </c>
      <c r="F15" s="2" t="s">
        <v>45</v>
      </c>
      <c r="G15" s="2" t="s">
        <v>12</v>
      </c>
      <c r="H15" s="2">
        <v>2</v>
      </c>
      <c r="I15" s="3"/>
      <c r="J15" s="3">
        <f>VLOOKUP(F15,[1]Invoice!$F$4:$J$12,5,FALSE)</f>
        <v>201.25</v>
      </c>
      <c r="K15" s="3">
        <f t="shared" si="0"/>
        <v>4</v>
      </c>
      <c r="L15" s="3">
        <f t="shared" si="1"/>
        <v>24</v>
      </c>
      <c r="M15" s="3">
        <v>50</v>
      </c>
      <c r="N15" s="3">
        <f t="shared" si="2"/>
        <v>480.5</v>
      </c>
    </row>
    <row r="16" spans="1:14">
      <c r="A16" s="2">
        <v>13</v>
      </c>
      <c r="B16" s="4" t="s">
        <v>28</v>
      </c>
      <c r="C16" s="4" t="s">
        <v>63</v>
      </c>
      <c r="D16" s="4" t="s">
        <v>29</v>
      </c>
      <c r="E16" s="7" t="s">
        <v>50</v>
      </c>
      <c r="F16" s="2" t="s">
        <v>41</v>
      </c>
      <c r="G16" s="2" t="s">
        <v>12</v>
      </c>
      <c r="H16" s="2">
        <v>5</v>
      </c>
      <c r="I16" s="3"/>
      <c r="J16" s="3">
        <f>VLOOKUP(F16,[2]Invoice!$F$4:$J$12,5,FALSE)</f>
        <v>172.5</v>
      </c>
      <c r="K16" s="3">
        <f t="shared" si="0"/>
        <v>10</v>
      </c>
      <c r="L16" s="3">
        <f t="shared" si="1"/>
        <v>60</v>
      </c>
      <c r="M16" s="3">
        <v>50</v>
      </c>
      <c r="N16" s="3">
        <f t="shared" si="2"/>
        <v>982.5</v>
      </c>
    </row>
    <row r="17" spans="1:14">
      <c r="A17" s="2">
        <v>14</v>
      </c>
      <c r="B17" s="4" t="s">
        <v>30</v>
      </c>
      <c r="C17" s="4" t="s">
        <v>64</v>
      </c>
      <c r="D17" s="4" t="s">
        <v>31</v>
      </c>
      <c r="E17" s="7" t="s">
        <v>50</v>
      </c>
      <c r="F17" s="2" t="s">
        <v>48</v>
      </c>
      <c r="G17" s="2" t="s">
        <v>12</v>
      </c>
      <c r="H17" s="2">
        <v>3</v>
      </c>
      <c r="I17" s="3"/>
      <c r="J17" s="3">
        <v>200</v>
      </c>
      <c r="K17" s="3">
        <f t="shared" si="0"/>
        <v>6</v>
      </c>
      <c r="L17" s="3">
        <f t="shared" si="1"/>
        <v>36</v>
      </c>
      <c r="M17" s="3">
        <v>50</v>
      </c>
      <c r="N17" s="3">
        <f t="shared" si="2"/>
        <v>692</v>
      </c>
    </row>
    <row r="18" spans="1:14">
      <c r="A18" s="2">
        <v>15</v>
      </c>
      <c r="B18" s="4" t="s">
        <v>30</v>
      </c>
      <c r="C18" s="4" t="s">
        <v>65</v>
      </c>
      <c r="D18" s="4" t="s">
        <v>32</v>
      </c>
      <c r="E18" s="7" t="s">
        <v>50</v>
      </c>
      <c r="F18" s="2" t="s">
        <v>43</v>
      </c>
      <c r="G18" s="2" t="s">
        <v>12</v>
      </c>
      <c r="H18" s="2">
        <v>6</v>
      </c>
      <c r="I18" s="3"/>
      <c r="J18" s="3">
        <f>VLOOKUP(F18,[1]Invoice!$F$4:$J$12,5,FALSE)</f>
        <v>180</v>
      </c>
      <c r="K18" s="3">
        <f t="shared" si="0"/>
        <v>12</v>
      </c>
      <c r="L18" s="3">
        <f t="shared" si="1"/>
        <v>72</v>
      </c>
      <c r="M18" s="3">
        <v>50</v>
      </c>
      <c r="N18" s="3">
        <f t="shared" si="2"/>
        <v>1214</v>
      </c>
    </row>
    <row r="19" spans="1:14">
      <c r="A19" s="2">
        <v>16</v>
      </c>
      <c r="B19" s="4" t="s">
        <v>30</v>
      </c>
      <c r="C19" s="4" t="s">
        <v>66</v>
      </c>
      <c r="D19" s="4" t="s">
        <v>33</v>
      </c>
      <c r="E19" s="7" t="s">
        <v>50</v>
      </c>
      <c r="F19" s="2" t="s">
        <v>44</v>
      </c>
      <c r="G19" s="2" t="s">
        <v>12</v>
      </c>
      <c r="H19" s="2">
        <v>2</v>
      </c>
      <c r="I19" s="3"/>
      <c r="J19" s="3">
        <f>VLOOKUP(F19,[1]Invoice!$F$4:$J$12,5,FALSE)</f>
        <v>201.25</v>
      </c>
      <c r="K19" s="3">
        <f t="shared" si="0"/>
        <v>4</v>
      </c>
      <c r="L19" s="3">
        <f t="shared" si="1"/>
        <v>24</v>
      </c>
      <c r="M19" s="3">
        <v>50</v>
      </c>
      <c r="N19" s="3">
        <f t="shared" si="2"/>
        <v>480.5</v>
      </c>
    </row>
    <row r="20" spans="1:14">
      <c r="A20" s="2">
        <v>17</v>
      </c>
      <c r="B20" s="4" t="s">
        <v>30</v>
      </c>
      <c r="C20" s="4" t="s">
        <v>67</v>
      </c>
      <c r="D20" s="4" t="s">
        <v>34</v>
      </c>
      <c r="E20" s="7" t="s">
        <v>50</v>
      </c>
      <c r="F20" s="2" t="s">
        <v>49</v>
      </c>
      <c r="G20" s="2" t="s">
        <v>12</v>
      </c>
      <c r="H20" s="2">
        <v>3</v>
      </c>
      <c r="I20" s="3"/>
      <c r="J20" s="3">
        <v>172.5</v>
      </c>
      <c r="K20" s="3">
        <f t="shared" si="0"/>
        <v>6</v>
      </c>
      <c r="L20" s="3">
        <f t="shared" si="1"/>
        <v>36</v>
      </c>
      <c r="M20" s="3">
        <v>50</v>
      </c>
      <c r="N20" s="3">
        <f t="shared" si="2"/>
        <v>609.5</v>
      </c>
    </row>
    <row r="21" spans="1:14">
      <c r="A21" s="2">
        <v>18</v>
      </c>
      <c r="B21" s="4" t="s">
        <v>30</v>
      </c>
      <c r="C21" s="4" t="s">
        <v>68</v>
      </c>
      <c r="D21" s="4" t="s">
        <v>35</v>
      </c>
      <c r="E21" s="7" t="s">
        <v>50</v>
      </c>
      <c r="F21" s="2" t="s">
        <v>45</v>
      </c>
      <c r="G21" s="2" t="s">
        <v>12</v>
      </c>
      <c r="H21" s="2">
        <v>6</v>
      </c>
      <c r="I21" s="3"/>
      <c r="J21" s="3">
        <f>VLOOKUP(F21,[1]Invoice!$F$4:$J$12,5,FALSE)</f>
        <v>201.25</v>
      </c>
      <c r="K21" s="3">
        <f t="shared" si="0"/>
        <v>12</v>
      </c>
      <c r="L21" s="3">
        <f t="shared" si="1"/>
        <v>72</v>
      </c>
      <c r="M21" s="3">
        <v>50</v>
      </c>
      <c r="N21" s="3">
        <f t="shared" si="2"/>
        <v>1341.5</v>
      </c>
    </row>
    <row r="22" spans="1:14">
      <c r="A22" s="4">
        <v>19</v>
      </c>
      <c r="B22" s="4" t="s">
        <v>36</v>
      </c>
      <c r="C22" s="4" t="s">
        <v>69</v>
      </c>
      <c r="D22" s="4" t="s">
        <v>37</v>
      </c>
      <c r="E22" s="7" t="s">
        <v>50</v>
      </c>
      <c r="F22" s="2" t="s">
        <v>42</v>
      </c>
      <c r="G22" s="2" t="s">
        <v>12</v>
      </c>
      <c r="H22" s="2">
        <v>3</v>
      </c>
      <c r="I22" s="3"/>
      <c r="J22" s="3">
        <v>172.5</v>
      </c>
      <c r="K22" s="3">
        <f t="shared" si="0"/>
        <v>6</v>
      </c>
      <c r="L22" s="3">
        <f t="shared" si="1"/>
        <v>36</v>
      </c>
      <c r="M22" s="3">
        <v>50</v>
      </c>
      <c r="N22" s="3">
        <f t="shared" si="2"/>
        <v>609.5</v>
      </c>
    </row>
    <row r="23" spans="1:14">
      <c r="A23" s="16" t="s">
        <v>79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  <c r="N23" s="19">
        <f>ROUND(SUM(N4:N22),0)</f>
        <v>16050</v>
      </c>
    </row>
    <row r="24" spans="1:14" s="9" customFormat="1">
      <c r="A24" s="13" t="s">
        <v>38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8"/>
    </row>
    <row r="25" spans="1:14" s="9" customFormat="1">
      <c r="A25" s="13" t="s">
        <v>39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8"/>
    </row>
    <row r="26" spans="1:14" s="9" customFormat="1" ht="30" customHeight="1">
      <c r="A26" s="20" t="s">
        <v>40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8"/>
    </row>
  </sheetData>
  <mergeCells count="68">
    <mergeCell ref="A25:M25"/>
    <mergeCell ref="A26:M26"/>
    <mergeCell ref="A1:I1"/>
    <mergeCell ref="A2:I2"/>
    <mergeCell ref="A23:M23"/>
    <mergeCell ref="A24:M24"/>
    <mergeCell ref="A22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N4"/>
    <mergeCell ref="B5"/>
    <mergeCell ref="C5"/>
    <mergeCell ref="D5"/>
    <mergeCell ref="B4"/>
    <mergeCell ref="C4"/>
    <mergeCell ref="D4"/>
    <mergeCell ref="E4"/>
    <mergeCell ref="J1:N1"/>
    <mergeCell ref="J2:N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2024-11-06T10:43:11Z</dcterms:created>
  <dcterms:modified xsi:type="dcterms:W3CDTF">2024-11-06T10:43:14Z</dcterms:modified>
</cp:coreProperties>
</file>